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47CD418-AE66-46DE-BB4E-6B6842213D7D}" xr6:coauthVersionLast="47" xr6:coauthVersionMax="47" xr10:uidLastSave="{00000000-0000-0000-0000-000000000000}"/>
  <bookViews>
    <workbookView xWindow="-120" yWindow="-120" windowWidth="19440" windowHeight="15000" tabRatio="794" xr2:uid="{00000000-000D-0000-FFFF-FFFF00000000}"/>
  </bookViews>
  <sheets>
    <sheet name="様式(表面)" sheetId="16" r:id="rId1"/>
    <sheet name="入力例" sheetId="19" r:id="rId2"/>
    <sheet name="標準報酬等級表-短期" sheetId="12" r:id="rId3"/>
    <sheet name="標準報酬等級表-厚年・退職等" sheetId="18" r:id="rId4"/>
  </sheets>
  <definedNames>
    <definedName name="_xlnm.Print_Area" localSheetId="1">入力例!$A$1:$CG$49</definedName>
    <definedName name="_xlnm.Print_Area" localSheetId="0">'様式(表面)'!$A$1:$CF$48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47" i="19" l="1"/>
  <c r="BB47" i="19"/>
  <c r="AU47" i="19"/>
  <c r="BI46" i="19"/>
  <c r="AR46" i="19"/>
  <c r="AQ46" i="19"/>
  <c r="AG46" i="19"/>
  <c r="AI46" i="19" s="1"/>
  <c r="AI47" i="19" s="1"/>
  <c r="BI44" i="19"/>
  <c r="AR44" i="19"/>
  <c r="AQ44" i="19"/>
  <c r="AI44" i="19"/>
  <c r="BP43" i="19"/>
  <c r="BY44" i="19" s="1"/>
  <c r="AR43" i="19"/>
  <c r="AQ43" i="19"/>
  <c r="BI42" i="19"/>
  <c r="BI47" i="19" s="1"/>
  <c r="BT41" i="19"/>
  <c r="BI41" i="19"/>
  <c r="BB41" i="19"/>
  <c r="AU41" i="19"/>
  <c r="BI40" i="19"/>
  <c r="AR40" i="19"/>
  <c r="AQ40" i="19"/>
  <c r="AI40" i="19"/>
  <c r="AI41" i="19" s="1"/>
  <c r="AG40" i="19"/>
  <c r="AG41" i="19" s="1"/>
  <c r="BI38" i="19"/>
  <c r="AR38" i="19"/>
  <c r="AQ38" i="19"/>
  <c r="AI38" i="19"/>
  <c r="BP37" i="19"/>
  <c r="CA38" i="19" s="1"/>
  <c r="AR37" i="19"/>
  <c r="AQ37" i="19"/>
  <c r="BI36" i="19"/>
  <c r="BT35" i="19"/>
  <c r="BI35" i="19"/>
  <c r="BB35" i="19"/>
  <c r="AU35" i="19"/>
  <c r="BI34" i="19"/>
  <c r="AR34" i="19"/>
  <c r="AQ34" i="19"/>
  <c r="AI34" i="19"/>
  <c r="AI35" i="19" s="1"/>
  <c r="AG34" i="19"/>
  <c r="AG35" i="19" s="1"/>
  <c r="BI32" i="19"/>
  <c r="AR32" i="19"/>
  <c r="AQ32" i="19"/>
  <c r="AI32" i="19"/>
  <c r="BP31" i="19"/>
  <c r="CA32" i="19" s="1"/>
  <c r="AR31" i="19"/>
  <c r="AQ31" i="19"/>
  <c r="BI30" i="19"/>
  <c r="BT29" i="19"/>
  <c r="BI29" i="19"/>
  <c r="BB29" i="19"/>
  <c r="AU29" i="19"/>
  <c r="BI28" i="19"/>
  <c r="AR28" i="19"/>
  <c r="AQ28" i="19"/>
  <c r="AG28" i="19"/>
  <c r="AI28" i="19" s="1"/>
  <c r="AI29" i="19" s="1"/>
  <c r="BI26" i="19"/>
  <c r="AR26" i="19"/>
  <c r="AQ26" i="19"/>
  <c r="AI26" i="19"/>
  <c r="BP25" i="19"/>
  <c r="CA26" i="19" s="1"/>
  <c r="AR25" i="19"/>
  <c r="AQ25" i="19"/>
  <c r="BI24" i="19"/>
  <c r="BT23" i="19"/>
  <c r="BB23" i="19"/>
  <c r="AU23" i="19"/>
  <c r="BI22" i="19"/>
  <c r="AR22" i="19"/>
  <c r="AQ22" i="19"/>
  <c r="AG22" i="19"/>
  <c r="AI22" i="19" s="1"/>
  <c r="AI23" i="19" s="1"/>
  <c r="BI20" i="19"/>
  <c r="AR20" i="19"/>
  <c r="AQ20" i="19"/>
  <c r="AI20" i="19"/>
  <c r="BP19" i="19"/>
  <c r="BY22" i="19" s="1"/>
  <c r="AR19" i="19"/>
  <c r="AQ19" i="19"/>
  <c r="BI18" i="19"/>
  <c r="BP19" i="16"/>
  <c r="BP25" i="16"/>
  <c r="BP37" i="16"/>
  <c r="BI42" i="16"/>
  <c r="BI41" i="16"/>
  <c r="BI29" i="16"/>
  <c r="BI23" i="16"/>
  <c r="BB47" i="16"/>
  <c r="AU47" i="16"/>
  <c r="BB41" i="16"/>
  <c r="AU41" i="16"/>
  <c r="BB35" i="16"/>
  <c r="AU35" i="16"/>
  <c r="BB29" i="16"/>
  <c r="AU29" i="16"/>
  <c r="BB23" i="16"/>
  <c r="AU23" i="16"/>
  <c r="BT47" i="16"/>
  <c r="BT41" i="16"/>
  <c r="BT29" i="16"/>
  <c r="BT23" i="16"/>
  <c r="BT35" i="16"/>
  <c r="AG22" i="16"/>
  <c r="AG23" i="16" s="1"/>
  <c r="AG28" i="16"/>
  <c r="AI28" i="16" s="1"/>
  <c r="AI29" i="16" s="1"/>
  <c r="AG34" i="16"/>
  <c r="AI34" i="16" s="1"/>
  <c r="AI35" i="16" s="1"/>
  <c r="AG40" i="16"/>
  <c r="AI40" i="16" s="1"/>
  <c r="AG46" i="16"/>
  <c r="AG47" i="16" s="1"/>
  <c r="AI44" i="16"/>
  <c r="AR46" i="16"/>
  <c r="AR44" i="16"/>
  <c r="AR43" i="16"/>
  <c r="AQ46" i="16"/>
  <c r="AQ44" i="16"/>
  <c r="AQ43" i="16"/>
  <c r="AR40" i="16"/>
  <c r="AR38" i="16"/>
  <c r="AR37" i="16"/>
  <c r="AQ40" i="16"/>
  <c r="AQ38" i="16"/>
  <c r="AQ37" i="16"/>
  <c r="AR34" i="16"/>
  <c r="AR32" i="16"/>
  <c r="AR31" i="16"/>
  <c r="AQ34" i="16"/>
  <c r="AQ32" i="16"/>
  <c r="AQ31" i="16"/>
  <c r="AR22" i="16"/>
  <c r="AQ22" i="16"/>
  <c r="AR20" i="16"/>
  <c r="AQ20" i="16"/>
  <c r="AR19" i="16"/>
  <c r="AQ19" i="16"/>
  <c r="AR28" i="16"/>
  <c r="AQ28" i="16"/>
  <c r="AR26" i="16"/>
  <c r="AQ26" i="16"/>
  <c r="AR25" i="16"/>
  <c r="AQ25" i="16"/>
  <c r="BI18" i="16"/>
  <c r="BI24" i="16"/>
  <c r="BI30" i="16"/>
  <c r="BI36" i="16"/>
  <c r="AG29" i="19" l="1"/>
  <c r="BI23" i="19"/>
  <c r="BY23" i="19"/>
  <c r="CA22" i="19"/>
  <c r="CA23" i="19" s="1"/>
  <c r="CA44" i="19"/>
  <c r="AG47" i="19"/>
  <c r="BY20" i="19"/>
  <c r="BY28" i="19"/>
  <c r="CA20" i="19"/>
  <c r="AG23" i="19"/>
  <c r="BY26" i="19"/>
  <c r="BY34" i="19"/>
  <c r="BY32" i="19"/>
  <c r="BY40" i="19"/>
  <c r="BY38" i="19"/>
  <c r="BY46" i="19"/>
  <c r="AI22" i="16"/>
  <c r="AI23" i="16" s="1"/>
  <c r="AI46" i="16"/>
  <c r="AI47" i="16" s="1"/>
  <c r="AG29" i="16"/>
  <c r="AG35" i="16"/>
  <c r="AI41" i="16"/>
  <c r="AG41" i="16"/>
  <c r="AI38" i="16"/>
  <c r="AI32" i="16"/>
  <c r="AI26" i="16"/>
  <c r="AI20" i="16"/>
  <c r="BI46" i="16"/>
  <c r="BI44" i="16"/>
  <c r="BI40" i="16"/>
  <c r="BI38" i="16"/>
  <c r="BI34" i="16"/>
  <c r="BI32" i="16"/>
  <c r="BP31" i="16" s="1"/>
  <c r="BI28" i="16"/>
  <c r="BI26" i="16"/>
  <c r="BI20" i="16"/>
  <c r="BI22" i="16"/>
  <c r="CA46" i="19" l="1"/>
  <c r="CA47" i="19" s="1"/>
  <c r="BY47" i="19"/>
  <c r="CA28" i="19"/>
  <c r="CA29" i="19" s="1"/>
  <c r="BY29" i="19"/>
  <c r="CA40" i="19"/>
  <c r="CA41" i="19" s="1"/>
  <c r="BY41" i="19"/>
  <c r="CA34" i="19"/>
  <c r="CA35" i="19" s="1"/>
  <c r="BY35" i="19"/>
  <c r="BP43" i="16"/>
  <c r="BI47" i="16"/>
  <c r="BI35" i="16"/>
  <c r="CA38" i="16"/>
  <c r="BY38" i="16"/>
  <c r="BY40" i="16"/>
  <c r="BY28" i="16"/>
  <c r="CA26" i="16"/>
  <c r="BY26" i="16"/>
  <c r="BY46" i="16"/>
  <c r="CA28" i="16" l="1"/>
  <c r="CA29" i="16" s="1"/>
  <c r="BY29" i="16"/>
  <c r="CA40" i="16"/>
  <c r="CA41" i="16" s="1"/>
  <c r="BY41" i="16"/>
  <c r="BY34" i="16"/>
  <c r="CA32" i="16"/>
  <c r="BY32" i="16"/>
  <c r="BY22" i="16"/>
  <c r="CA20" i="16"/>
  <c r="BY20" i="16"/>
  <c r="BY47" i="16"/>
  <c r="CA46" i="16"/>
  <c r="CA47" i="16" s="1"/>
  <c r="CA44" i="16"/>
  <c r="BY44" i="16"/>
  <c r="CA22" i="16" l="1"/>
  <c r="CA23" i="16" s="1"/>
  <c r="BY23" i="16"/>
  <c r="CA34" i="16"/>
  <c r="CA35" i="16" s="1"/>
  <c r="BY35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U18" authorId="0" shapeId="0" xr:uid="{17E02C4D-7F6C-4BB6-84AF-9C57A7CC265B}">
      <text>
        <r>
          <rPr>
            <b/>
            <sz val="9"/>
            <color indexed="81"/>
            <rFont val="MS P ゴシック"/>
            <family val="3"/>
            <charset val="128"/>
          </rPr>
          <t>決定方法が「2：平均」なら平均額を入力</t>
        </r>
      </text>
    </comment>
    <comment ref="Y22" authorId="0" shapeId="0" xr:uid="{E892EA2B-994E-43EA-8B7D-7D5398DAD77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1 固定給変動
2 育休終了時
3 産休終了時
4 その他（即時）
</t>
        </r>
      </text>
    </comment>
    <comment ref="AB22" authorId="0" shapeId="0" xr:uid="{3162E7D4-A54A-46F1-A8E9-918A52671A5A}">
      <text>
        <r>
          <rPr>
            <b/>
            <sz val="9"/>
            <color indexed="81"/>
            <rFont val="MS P ゴシック"/>
            <family val="3"/>
            <charset val="128"/>
          </rPr>
          <t>1 給与改定
2 昇給昇格
3 その他</t>
        </r>
      </text>
    </comment>
    <comment ref="BP23" authorId="0" shapeId="0" xr:uid="{B7BD9674-11E2-4DE4-9480-EFA8069FC78D}">
      <text>
        <r>
          <rPr>
            <b/>
            <sz val="9"/>
            <color indexed="81"/>
            <rFont val="MS P ゴシック"/>
            <family val="3"/>
            <charset val="128"/>
          </rPr>
          <t>1 従前
2 平均
1,2以外は入力不要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U18" authorId="0" shapeId="0" xr:uid="{352D87C7-83BB-4DFE-9743-DA843F2E4050}">
      <text>
        <r>
          <rPr>
            <b/>
            <sz val="9"/>
            <color indexed="81"/>
            <rFont val="MS P ゴシック"/>
            <family val="3"/>
            <charset val="128"/>
          </rPr>
          <t>決定方法が「2：平均」なら平均額を入力</t>
        </r>
      </text>
    </comment>
    <comment ref="Y22" authorId="0" shapeId="0" xr:uid="{370A1888-B059-4574-AD85-DE8708B308F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1 固定給変動
2 育休終了時
3 産休終了時
4 その他（即時）
</t>
        </r>
      </text>
    </comment>
    <comment ref="AB22" authorId="0" shapeId="0" xr:uid="{09F8D174-DC42-4F07-96CB-958F7131E3A2}">
      <text>
        <r>
          <rPr>
            <b/>
            <sz val="9"/>
            <color indexed="81"/>
            <rFont val="MS P ゴシック"/>
            <family val="3"/>
            <charset val="128"/>
          </rPr>
          <t>1 給与改定
2 昇給昇格
3 その他</t>
        </r>
      </text>
    </comment>
    <comment ref="BP23" authorId="0" shapeId="0" xr:uid="{CEB3C79E-E8DC-403E-AFB1-06D712F033AB}">
      <text>
        <r>
          <rPr>
            <b/>
            <sz val="9"/>
            <color indexed="81"/>
            <rFont val="MS P ゴシック"/>
            <family val="3"/>
            <charset val="128"/>
          </rPr>
          <t>1 従前
2 平均
1,2以外は入力不要</t>
        </r>
      </text>
    </comment>
  </commentList>
</comments>
</file>

<file path=xl/sharedStrings.xml><?xml version="1.0" encoding="utf-8"?>
<sst xmlns="http://schemas.openxmlformats.org/spreadsheetml/2006/main" count="486" uniqueCount="79">
  <si>
    <t>No.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</si>
  <si>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</si>
  <si>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</si>
  <si>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</si>
  <si>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</si>
  <si>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所属所名</t>
    <rPh sb="0" eb="2">
      <t>ショゾク</t>
    </rPh>
    <rPh sb="2" eb="3">
      <t>ショ</t>
    </rPh>
    <rPh sb="3" eb="4">
      <t>メイ</t>
    </rPh>
    <phoneticPr fontId="3"/>
  </si>
  <si>
    <t>所属所長</t>
    <rPh sb="0" eb="2">
      <t>ショゾク</t>
    </rPh>
    <rPh sb="2" eb="4">
      <t>ショチョウ</t>
    </rPh>
    <phoneticPr fontId="3"/>
  </si>
  <si>
    <t>証番号</t>
    <rPh sb="0" eb="1">
      <t>ショウ</t>
    </rPh>
    <rPh sb="1" eb="3">
      <t>バンゴウ</t>
    </rPh>
    <phoneticPr fontId="3"/>
  </si>
  <si>
    <t>異動事由</t>
    <rPh sb="0" eb="2">
      <t>イドウ</t>
    </rPh>
    <rPh sb="2" eb="4">
      <t>ジユウ</t>
    </rPh>
    <phoneticPr fontId="3"/>
  </si>
  <si>
    <t>異動年月日</t>
    <rPh sb="0" eb="2">
      <t>イドウ</t>
    </rPh>
    <rPh sb="2" eb="5">
      <t>ネンガッピ</t>
    </rPh>
    <phoneticPr fontId="3"/>
  </si>
  <si>
    <t>従前標準報酬</t>
    <rPh sb="0" eb="2">
      <t>ジュウゼン</t>
    </rPh>
    <rPh sb="2" eb="4">
      <t>ヒョウジュン</t>
    </rPh>
    <rPh sb="4" eb="6">
      <t>ホウシュウ</t>
    </rPh>
    <phoneticPr fontId="3"/>
  </si>
  <si>
    <t>給　　与　　月　　額</t>
    <phoneticPr fontId="3"/>
  </si>
  <si>
    <t>決定標準報酬</t>
    <rPh sb="0" eb="2">
      <t>ケッテイ</t>
    </rPh>
    <rPh sb="2" eb="4">
      <t>ヒョウジュン</t>
    </rPh>
    <rPh sb="4" eb="6">
      <t>ホウシュウ</t>
    </rPh>
    <phoneticPr fontId="3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</si>
  <si>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</si>
  <si>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</si>
  <si>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改定年月</t>
    <rPh sb="0" eb="2">
      <t>カイテイ</t>
    </rPh>
    <rPh sb="2" eb="4">
      <t>ネンゲツ</t>
    </rPh>
    <phoneticPr fontId="3"/>
  </si>
  <si>
    <t>算定基礎月</t>
    <rPh sb="0" eb="1">
      <t>ザン</t>
    </rPh>
    <rPh sb="1" eb="2">
      <t>サダム</t>
    </rPh>
    <rPh sb="2" eb="4">
      <t>キソ</t>
    </rPh>
    <rPh sb="4" eb="5">
      <t>ツキ</t>
    </rPh>
    <phoneticPr fontId="3"/>
  </si>
  <si>
    <t>固定的給与</t>
    <rPh sb="0" eb="3">
      <t>コテイテキ</t>
    </rPh>
    <rPh sb="3" eb="5">
      <t>キュウヨ</t>
    </rPh>
    <phoneticPr fontId="3"/>
  </si>
  <si>
    <t>非固定的給与</t>
    <rPh sb="0" eb="1">
      <t>ヒ</t>
    </rPh>
    <rPh sb="1" eb="4">
      <t>コテイテキ</t>
    </rPh>
    <rPh sb="4" eb="6">
      <t>キュウヨ</t>
    </rPh>
    <phoneticPr fontId="3"/>
  </si>
  <si>
    <t>合計</t>
    <rPh sb="0" eb="2">
      <t>ゴウケイ</t>
    </rPh>
    <phoneticPr fontId="3"/>
  </si>
  <si>
    <t>平均額</t>
    <rPh sb="0" eb="2">
      <t>ヘイキン</t>
    </rPh>
    <rPh sb="2" eb="3">
      <t>ガク</t>
    </rPh>
    <phoneticPr fontId="3"/>
  </si>
  <si>
    <t xml:space="preserve"> 氏名　(上段：カナ、下段：漢字）</t>
    <rPh sb="1" eb="3">
      <t>シメイ</t>
    </rPh>
    <phoneticPr fontId="3"/>
  </si>
  <si>
    <t>企業</t>
    <rPh sb="0" eb="2">
      <t>キギョウ</t>
    </rPh>
    <phoneticPr fontId="3"/>
  </si>
  <si>
    <t>改定
事由</t>
    <rPh sb="0" eb="2">
      <t>カイテイ</t>
    </rPh>
    <rPh sb="3" eb="5">
      <t>ジユウ</t>
    </rPh>
    <phoneticPr fontId="3"/>
  </si>
  <si>
    <t>変更
理由</t>
    <rPh sb="0" eb="2">
      <t>ヘンコウ</t>
    </rPh>
    <rPh sb="3" eb="5">
      <t>リユウ</t>
    </rPh>
    <phoneticPr fontId="3"/>
  </si>
  <si>
    <t>等級</t>
    <rPh sb="0" eb="2">
      <t>トウキュウ</t>
    </rPh>
    <phoneticPr fontId="3"/>
  </si>
  <si>
    <t>月額</t>
    <rPh sb="0" eb="2">
      <t>ゲツガク</t>
    </rPh>
    <phoneticPr fontId="3"/>
  </si>
  <si>
    <t>決定方法</t>
    <rPh sb="0" eb="2">
      <t>ケッテイ</t>
    </rPh>
    <rPh sb="2" eb="4">
      <t>ホウホウ</t>
    </rPh>
    <phoneticPr fontId="3"/>
  </si>
  <si>
    <t>情報</t>
    <rPh sb="0" eb="2">
      <t>ジョウホウ</t>
    </rPh>
    <phoneticPr fontId="3"/>
  </si>
  <si>
    <t>元号</t>
    <rPh sb="0" eb="2">
      <t>ゲンゴウ</t>
    </rPh>
    <phoneticPr fontId="3"/>
  </si>
  <si>
    <r>
      <rPr>
        <sz val="6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4</t>
    </r>
    <rPh sb="0" eb="1">
      <t>ゲツ</t>
    </rPh>
    <phoneticPr fontId="3"/>
  </si>
  <si>
    <t>日</t>
    <rPh sb="0" eb="1">
      <t>ヒ</t>
    </rPh>
    <phoneticPr fontId="3"/>
  </si>
  <si>
    <t>月</t>
    <rPh sb="0" eb="1">
      <t>ゲツ</t>
    </rPh>
    <phoneticPr fontId="3"/>
  </si>
  <si>
    <t>（１）</t>
    <phoneticPr fontId="3"/>
  </si>
  <si>
    <t>円</t>
    <rPh sb="0" eb="1">
      <t>エン</t>
    </rPh>
    <phoneticPr fontId="3"/>
  </si>
  <si>
    <t>短期</t>
    <rPh sb="0" eb="2">
      <t>タンキ</t>
    </rPh>
    <phoneticPr fontId="3"/>
  </si>
  <si>
    <t>千円</t>
    <rPh sb="0" eb="1">
      <t>セン</t>
    </rPh>
    <rPh sb="1" eb="2">
      <t>エン</t>
    </rPh>
    <phoneticPr fontId="3"/>
  </si>
  <si>
    <t>（２）</t>
  </si>
  <si>
    <t>厚年</t>
    <rPh sb="0" eb="1">
      <t>コウ</t>
    </rPh>
    <rPh sb="1" eb="2">
      <t>ネン</t>
    </rPh>
    <phoneticPr fontId="3"/>
  </si>
  <si>
    <t>（３）</t>
  </si>
  <si>
    <t>退職</t>
    <rPh sb="0" eb="2">
      <t>タイショク</t>
    </rPh>
    <phoneticPr fontId="3"/>
  </si>
  <si>
    <t>計</t>
    <rPh sb="0" eb="1">
      <t>ケイ</t>
    </rPh>
    <phoneticPr fontId="3"/>
  </si>
  <si>
    <t>厚年</t>
  </si>
  <si>
    <t>標　準　報　酬</t>
    <rPh sb="0" eb="1">
      <t>ヒョウ</t>
    </rPh>
    <rPh sb="2" eb="3">
      <t>ジュン</t>
    </rPh>
    <rPh sb="4" eb="5">
      <t>ホウ</t>
    </rPh>
    <rPh sb="6" eb="7">
      <t>シュウ</t>
    </rPh>
    <phoneticPr fontId="3"/>
  </si>
  <si>
    <t>報　酬　月　額</t>
    <rPh sb="0" eb="1">
      <t>ホウ</t>
    </rPh>
    <rPh sb="2" eb="3">
      <t>シュウ</t>
    </rPh>
    <rPh sb="4" eb="5">
      <t>ツキ</t>
    </rPh>
    <rPh sb="6" eb="7">
      <t>ガク</t>
    </rPh>
    <phoneticPr fontId="3"/>
  </si>
  <si>
    <t>等　　級</t>
    <rPh sb="0" eb="1">
      <t>トウ</t>
    </rPh>
    <rPh sb="3" eb="4">
      <t>キュウ</t>
    </rPh>
    <phoneticPr fontId="3"/>
  </si>
  <si>
    <t>月　額</t>
    <rPh sb="0" eb="1">
      <t>ツキ</t>
    </rPh>
    <rPh sb="2" eb="3">
      <t>ガク</t>
    </rPh>
    <phoneticPr fontId="3"/>
  </si>
  <si>
    <t>短期給付等
（介護・福祉を含む）</t>
    <rPh sb="0" eb="1">
      <t>タン</t>
    </rPh>
    <rPh sb="1" eb="2">
      <t>キ</t>
    </rPh>
    <rPh sb="2" eb="3">
      <t>キュウ</t>
    </rPh>
    <rPh sb="3" eb="4">
      <t>ヅケ</t>
    </rPh>
    <rPh sb="4" eb="5">
      <t>トウ</t>
    </rPh>
    <rPh sb="7" eb="9">
      <t>カイゴ</t>
    </rPh>
    <rPh sb="10" eb="12">
      <t>フクシ</t>
    </rPh>
    <rPh sb="13" eb="14">
      <t>フク</t>
    </rPh>
    <phoneticPr fontId="3"/>
  </si>
  <si>
    <t>円以上</t>
    <rPh sb="0" eb="1">
      <t>エン</t>
    </rPh>
    <rPh sb="1" eb="3">
      <t>イジョウ</t>
    </rPh>
    <phoneticPr fontId="3"/>
  </si>
  <si>
    <t>円未満</t>
    <rPh sb="0" eb="1">
      <t>エン</t>
    </rPh>
    <rPh sb="1" eb="3">
      <t>ミマン</t>
    </rPh>
    <phoneticPr fontId="3"/>
  </si>
  <si>
    <t>～</t>
    <phoneticPr fontId="3"/>
  </si>
  <si>
    <t>～</t>
  </si>
  <si>
    <t>長　期　給　付</t>
    <rPh sb="0" eb="1">
      <t>チョウ</t>
    </rPh>
    <rPh sb="2" eb="3">
      <t>キ</t>
    </rPh>
    <rPh sb="4" eb="5">
      <t>キュウ</t>
    </rPh>
    <rPh sb="6" eb="7">
      <t>ヅケ</t>
    </rPh>
    <phoneticPr fontId="3"/>
  </si>
  <si>
    <t>最高等級３２等級　650,000円追加</t>
    <rPh sb="0" eb="4">
      <t>サイコウトウキュウ</t>
    </rPh>
    <rPh sb="6" eb="8">
      <t>トウキュウ</t>
    </rPh>
    <rPh sb="16" eb="17">
      <t>エン</t>
    </rPh>
    <rPh sb="17" eb="19">
      <t>ツイカ</t>
    </rPh>
    <phoneticPr fontId="3"/>
  </si>
  <si>
    <r>
      <t>　　　　　　　　　　　　　　　標準報酬等級表　　　　　　</t>
    </r>
    <r>
      <rPr>
        <b/>
        <sz val="9"/>
        <color indexed="10"/>
        <rFont val="ＭＳ Ｐゴシック"/>
        <family val="3"/>
        <charset val="128"/>
      </rPr>
      <t>令和4年10月１日適用</t>
    </r>
    <rPh sb="28" eb="30">
      <t>レイワ</t>
    </rPh>
    <phoneticPr fontId="3"/>
  </si>
  <si>
    <t>・厚　生　年　金
 ・退 職 等 年 金</t>
    <phoneticPr fontId="3"/>
  </si>
  <si>
    <t>は除く</t>
    <rPh sb="1" eb="2">
      <t>ノゾ</t>
    </rPh>
    <phoneticPr fontId="3"/>
  </si>
  <si>
    <t>　　 随時改定
３７ 産前産後休業終了時改定
　　 育児休業終了時改定</t>
    <rPh sb="3" eb="5">
      <t>ズイジ</t>
    </rPh>
    <rPh sb="5" eb="7">
      <t>カイテイ</t>
    </rPh>
    <rPh sb="11" eb="15">
      <t>サンゼンサンゴ</t>
    </rPh>
    <rPh sb="15" eb="17">
      <t>キュウギョウ</t>
    </rPh>
    <rPh sb="17" eb="20">
      <t>シュウリョウジ</t>
    </rPh>
    <rPh sb="20" eb="22">
      <t>カイテイ</t>
    </rPh>
    <rPh sb="26" eb="30">
      <t>イクジキュウギョウ</t>
    </rPh>
    <rPh sb="30" eb="33">
      <t>シュウリョウジ</t>
    </rPh>
    <rPh sb="33" eb="35">
      <t>カイテイ</t>
    </rPh>
    <phoneticPr fontId="3"/>
  </si>
  <si>
    <t>優先度</t>
    <rPh sb="0" eb="3">
      <t>ユウセンド</t>
    </rPh>
    <phoneticPr fontId="3"/>
  </si>
  <si>
    <t>高</t>
    <rPh sb="0" eb="1">
      <t>タカ</t>
    </rPh>
    <phoneticPr fontId="3"/>
  </si>
  <si>
    <t>低</t>
    <rPh sb="0" eb="1">
      <t>ヒク</t>
    </rPh>
    <phoneticPr fontId="3"/>
  </si>
  <si>
    <t>所属所
番号</t>
    <rPh sb="0" eb="2">
      <t>ショゾク</t>
    </rPh>
    <rPh sb="2" eb="3">
      <t>ショ</t>
    </rPh>
    <rPh sb="4" eb="6">
      <t>バンゴウ</t>
    </rPh>
    <phoneticPr fontId="3"/>
  </si>
  <si>
    <t>なしは0入力</t>
    <rPh sb="4" eb="6">
      <t>ニュウリョク</t>
    </rPh>
    <phoneticPr fontId="3"/>
  </si>
  <si>
    <t>※長期のみ適用者の記入については、別途ご連絡ください。</t>
    <rPh sb="1" eb="3">
      <t>チョウキ</t>
    </rPh>
    <rPh sb="5" eb="7">
      <t>テキヨウ</t>
    </rPh>
    <rPh sb="7" eb="8">
      <t>シャ</t>
    </rPh>
    <rPh sb="9" eb="11">
      <t>キニュウ</t>
    </rPh>
    <rPh sb="17" eb="19">
      <t>ベット</t>
    </rPh>
    <rPh sb="20" eb="22">
      <t>レンラク</t>
    </rPh>
    <phoneticPr fontId="3"/>
  </si>
  <si>
    <t>※1 新規資格取得者
※2 転入者(他の所属所からの転入者)</t>
    <rPh sb="3" eb="5">
      <t>シンキ</t>
    </rPh>
    <rPh sb="5" eb="7">
      <t>シカク</t>
    </rPh>
    <rPh sb="7" eb="9">
      <t>シュトク</t>
    </rPh>
    <rPh sb="9" eb="10">
      <t>シャ</t>
    </rPh>
    <rPh sb="18" eb="19">
      <t>タ</t>
    </rPh>
    <rPh sb="20" eb="23">
      <t>ショゾクショ</t>
    </rPh>
    <rPh sb="26" eb="29">
      <t>テンニュウシャ</t>
    </rPh>
    <phoneticPr fontId="3"/>
  </si>
  <si>
    <t>組合員
種 別</t>
    <rPh sb="0" eb="3">
      <t>クミアイイン</t>
    </rPh>
    <rPh sb="4" eb="5">
      <t>タネ</t>
    </rPh>
    <rPh sb="6" eb="7">
      <t>ベツ</t>
    </rPh>
    <phoneticPr fontId="3"/>
  </si>
  <si>
    <t>標準報酬基礎届</t>
    <rPh sb="0" eb="4">
      <t>ヒョウジュンホウシュウ</t>
    </rPh>
    <rPh sb="4" eb="6">
      <t>キソ</t>
    </rPh>
    <rPh sb="6" eb="7">
      <t>トドケ</t>
    </rPh>
    <phoneticPr fontId="3"/>
  </si>
  <si>
    <t>会計支出科目(右詰め)</t>
    <rPh sb="0" eb="2">
      <t>カイケイ</t>
    </rPh>
    <rPh sb="2" eb="4">
      <t>シシュツ</t>
    </rPh>
    <rPh sb="4" eb="6">
      <t>カモク</t>
    </rPh>
    <rPh sb="7" eb="9">
      <t>ミギヅ</t>
    </rPh>
    <phoneticPr fontId="3"/>
  </si>
  <si>
    <t>部課署番号(右詰め)</t>
    <rPh sb="0" eb="2">
      <t>ブカ</t>
    </rPh>
    <rPh sb="2" eb="3">
      <t>ショ</t>
    </rPh>
    <rPh sb="3" eb="5">
      <t>バンゴウ</t>
    </rPh>
    <rPh sb="6" eb="8">
      <t>ミギヅ</t>
    </rPh>
    <phoneticPr fontId="3"/>
  </si>
  <si>
    <r>
      <t xml:space="preserve">３４ 企業変更 </t>
    </r>
    <r>
      <rPr>
        <sz val="9"/>
        <color rgb="FF000000"/>
        <rFont val="ＭＳ ゴシック"/>
        <family val="3"/>
        <charset val="128"/>
      </rPr>
      <t>(会計科目/部課署 の変更を含む)</t>
    </r>
    <r>
      <rPr>
        <sz val="11"/>
        <color indexed="8"/>
        <rFont val="ＭＳ ゴシック"/>
        <family val="3"/>
        <charset val="128"/>
      </rPr>
      <t xml:space="preserve">
３２ 種別変更
３３ 会計支出科目変更 </t>
    </r>
    <r>
      <rPr>
        <sz val="9"/>
        <color rgb="FF000000"/>
        <rFont val="ＭＳ ゴシック"/>
        <family val="3"/>
        <charset val="128"/>
      </rPr>
      <t>(部課署変更を含む)</t>
    </r>
    <r>
      <rPr>
        <sz val="11"/>
        <color indexed="8"/>
        <rFont val="ＭＳ ゴシック"/>
        <family val="3"/>
        <charset val="128"/>
      </rPr>
      <t xml:space="preserve">
３８ 部課署変更</t>
    </r>
    <rPh sb="3" eb="5">
      <t>キギョウ</t>
    </rPh>
    <rPh sb="5" eb="7">
      <t>ヘンコウ</t>
    </rPh>
    <rPh sb="9" eb="11">
      <t>カイケイ</t>
    </rPh>
    <rPh sb="11" eb="13">
      <t>カモク</t>
    </rPh>
    <rPh sb="14" eb="16">
      <t>ブカ</t>
    </rPh>
    <rPh sb="16" eb="17">
      <t>ショ</t>
    </rPh>
    <rPh sb="19" eb="21">
      <t>ヘンコウ</t>
    </rPh>
    <rPh sb="22" eb="23">
      <t>フク</t>
    </rPh>
    <rPh sb="29" eb="33">
      <t>シュベツヘンコウ</t>
    </rPh>
    <rPh sb="37" eb="39">
      <t>カイケイ</t>
    </rPh>
    <rPh sb="39" eb="41">
      <t>シシュツ</t>
    </rPh>
    <rPh sb="41" eb="43">
      <t>カモク</t>
    </rPh>
    <rPh sb="43" eb="45">
      <t>ヘンコウ</t>
    </rPh>
    <rPh sb="47" eb="49">
      <t>ブカ</t>
    </rPh>
    <rPh sb="49" eb="50">
      <t>ショ</t>
    </rPh>
    <rPh sb="50" eb="52">
      <t>ヘンコウ</t>
    </rPh>
    <rPh sb="53" eb="54">
      <t>フク</t>
    </rPh>
    <rPh sb="60" eb="62">
      <t>ブカ</t>
    </rPh>
    <rPh sb="62" eb="63">
      <t>ショ</t>
    </rPh>
    <rPh sb="63" eb="65">
      <t>ヘンコウ</t>
    </rPh>
    <phoneticPr fontId="3"/>
  </si>
  <si>
    <t>(すべての異動
事由変更を含む)</t>
    <rPh sb="5" eb="7">
      <t>イドウ</t>
    </rPh>
    <rPh sb="8" eb="10">
      <t>ジユウ</t>
    </rPh>
    <rPh sb="10" eb="12">
      <t>ヘンコウ</t>
    </rPh>
    <rPh sb="13" eb="14">
      <t>フク</t>
    </rPh>
    <phoneticPr fontId="3"/>
  </si>
  <si>
    <t>〇</t>
    <phoneticPr fontId="3"/>
  </si>
  <si>
    <t>〇〇</t>
    <phoneticPr fontId="3"/>
  </si>
  <si>
    <t>〇〇〇〇</t>
    <phoneticPr fontId="3"/>
  </si>
  <si>
    <t>１ 男</t>
  </si>
  <si>
    <t>２ 女</t>
  </si>
  <si>
    <t>10(一般)</t>
  </si>
  <si>
    <t>〇〇　〇〇</t>
    <phoneticPr fontId="3"/>
  </si>
  <si>
    <t>41(短期)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</si>
</sst>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HGS創英角ｺﾞｼｯｸUB"/>
      <family val="3"/>
      <charset val="128"/>
    </font>
    <font>
      <b/>
      <sz val="11"/>
      <name val="HGS創英角ｺﾞｼｯｸUB"/>
      <family val="3"/>
      <charset val="128"/>
    </font>
    <font>
      <sz val="10"/>
      <name val="ＭＳ Ｐゴシック"/>
      <family val="3"/>
      <charset val="128"/>
    </font>
    <font>
      <b/>
      <sz val="18"/>
      <name val="HGS創英角ｺﾞｼｯｸUB"/>
      <family val="3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8"/>
      <name val="HGS創英角ｺﾞｼｯｸUB"/>
      <family val="3"/>
      <charset val="128"/>
    </font>
    <font>
      <sz val="8"/>
      <name val="HGS創英角ｺﾞｼｯｸUB"/>
      <family val="3"/>
      <charset val="128"/>
    </font>
    <font>
      <sz val="9"/>
      <color indexed="12"/>
      <name val="ＭＳ Ｐゴシック"/>
      <family val="3"/>
      <charset val="128"/>
    </font>
    <font>
      <b/>
      <sz val="12"/>
      <name val="HGS創英角ｺﾞｼｯｸUB"/>
      <family val="3"/>
      <charset val="128"/>
    </font>
    <font>
      <b/>
      <sz val="14"/>
      <name val="HGS創英角ｺﾞｼｯｸUB"/>
      <family val="3"/>
      <charset val="128"/>
    </font>
    <font>
      <sz val="14"/>
      <name val="ＭＳ Ｐゴシック"/>
      <family val="3"/>
      <charset val="128"/>
    </font>
    <font>
      <b/>
      <sz val="16"/>
      <name val="HGS創英角ｺﾞｼｯｸUB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HGP創英角ｺﾞｼｯｸUB"/>
      <family val="3"/>
      <charset val="128"/>
    </font>
    <font>
      <sz val="12"/>
      <name val="HGS創英角ｺﾞｼｯｸUB"/>
      <family val="3"/>
      <charset val="128"/>
    </font>
    <font>
      <b/>
      <sz val="9"/>
      <name val="HGP創英角ｺﾞｼｯｸUB"/>
      <family val="3"/>
      <charset val="128"/>
    </font>
    <font>
      <b/>
      <sz val="8"/>
      <name val="HGP創英角ｺﾞｼｯｸUB"/>
      <family val="3"/>
      <charset val="128"/>
    </font>
    <font>
      <b/>
      <sz val="10"/>
      <name val="HGP創英角ｺﾞｼｯｸUB"/>
      <family val="3"/>
      <charset val="128"/>
    </font>
    <font>
      <b/>
      <sz val="12"/>
      <name val="HGP創英角ｺﾞｼｯｸUB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sz val="9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 style="double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</cellStyleXfs>
  <cellXfs count="585">
    <xf numFmtId="0" fontId="0" fillId="0" borderId="0" xfId="0">
      <alignment vertical="center"/>
    </xf>
    <xf numFmtId="3" fontId="0" fillId="0" borderId="4" xfId="0" applyNumberFormat="1" applyBorder="1">
      <alignment vertical="center"/>
    </xf>
    <xf numFmtId="3" fontId="0" fillId="0" borderId="5" xfId="0" applyNumberFormat="1" applyBorder="1">
      <alignment vertical="center"/>
    </xf>
    <xf numFmtId="176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5" xfId="0" applyBorder="1">
      <alignment vertical="center"/>
    </xf>
    <xf numFmtId="3" fontId="0" fillId="0" borderId="6" xfId="0" applyNumberFormat="1" applyBorder="1">
      <alignment vertical="center"/>
    </xf>
    <xf numFmtId="3" fontId="0" fillId="0" borderId="14" xfId="0" applyNumberFormat="1" applyBorder="1">
      <alignment vertical="center"/>
    </xf>
    <xf numFmtId="3" fontId="0" fillId="0" borderId="15" xfId="0" applyNumberFormat="1" applyBorder="1">
      <alignment vertical="center"/>
    </xf>
    <xf numFmtId="3" fontId="0" fillId="0" borderId="16" xfId="0" applyNumberFormat="1" applyBorder="1">
      <alignment vertical="center"/>
    </xf>
    <xf numFmtId="3" fontId="0" fillId="0" borderId="2" xfId="0" applyNumberFormat="1" applyBorder="1">
      <alignment vertical="center"/>
    </xf>
    <xf numFmtId="0" fontId="0" fillId="0" borderId="15" xfId="0" applyBorder="1">
      <alignment vertical="center"/>
    </xf>
    <xf numFmtId="38" fontId="0" fillId="0" borderId="0" xfId="1" applyFont="1">
      <alignment vertical="center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right" vertical="center"/>
    </xf>
    <xf numFmtId="3" fontId="0" fillId="0" borderId="100" xfId="0" applyNumberFormat="1" applyBorder="1">
      <alignment vertical="center"/>
    </xf>
    <xf numFmtId="3" fontId="0" fillId="0" borderId="101" xfId="0" applyNumberFormat="1" applyBorder="1">
      <alignment vertical="center"/>
    </xf>
    <xf numFmtId="3" fontId="0" fillId="0" borderId="97" xfId="0" applyNumberFormat="1" applyBorder="1">
      <alignment vertical="center"/>
    </xf>
    <xf numFmtId="3" fontId="0" fillId="0" borderId="98" xfId="0" applyNumberFormat="1" applyBorder="1">
      <alignment vertical="center"/>
    </xf>
    <xf numFmtId="0" fontId="0" fillId="0" borderId="98" xfId="0" applyBorder="1" applyAlignment="1">
      <alignment horizontal="center" vertical="center"/>
    </xf>
    <xf numFmtId="0" fontId="0" fillId="0" borderId="101" xfId="0" applyBorder="1">
      <alignment vertical="center"/>
    </xf>
    <xf numFmtId="3" fontId="0" fillId="0" borderId="105" xfId="0" applyNumberFormat="1" applyBorder="1">
      <alignment vertical="center"/>
    </xf>
    <xf numFmtId="3" fontId="0" fillId="0" borderId="106" xfId="0" applyNumberFormat="1" applyBorder="1">
      <alignment vertical="center"/>
    </xf>
    <xf numFmtId="3" fontId="0" fillId="0" borderId="102" xfId="0" applyNumberFormat="1" applyBorder="1">
      <alignment vertical="center"/>
    </xf>
    <xf numFmtId="3" fontId="0" fillId="0" borderId="103" xfId="0" applyNumberFormat="1" applyBorder="1">
      <alignment vertical="center"/>
    </xf>
    <xf numFmtId="0" fontId="0" fillId="0" borderId="103" xfId="0" applyBorder="1" applyAlignment="1">
      <alignment horizontal="center" vertical="center"/>
    </xf>
    <xf numFmtId="0" fontId="0" fillId="0" borderId="106" xfId="0" applyBorder="1">
      <alignment vertical="center"/>
    </xf>
    <xf numFmtId="0" fontId="16" fillId="0" borderId="1" xfId="4" applyFont="1" applyBorder="1" applyAlignment="1" applyProtection="1">
      <protection locked="0"/>
    </xf>
    <xf numFmtId="0" fontId="16" fillId="0" borderId="43" xfId="4" applyFont="1" applyBorder="1" applyAlignment="1" applyProtection="1">
      <protection locked="0"/>
    </xf>
    <xf numFmtId="0" fontId="16" fillId="0" borderId="1" xfId="4" applyFont="1" applyBorder="1" applyProtection="1">
      <alignment vertical="center"/>
      <protection locked="0"/>
    </xf>
    <xf numFmtId="0" fontId="16" fillId="0" borderId="43" xfId="4" applyFont="1" applyBorder="1" applyAlignment="1" applyProtection="1">
      <alignment vertical="top"/>
      <protection locked="0"/>
    </xf>
    <xf numFmtId="0" fontId="16" fillId="0" borderId="47" xfId="4" applyFont="1" applyBorder="1" applyAlignment="1" applyProtection="1">
      <alignment vertical="top"/>
      <protection locked="0"/>
    </xf>
    <xf numFmtId="0" fontId="2" fillId="0" borderId="0" xfId="4">
      <alignment vertical="center"/>
    </xf>
    <xf numFmtId="0" fontId="2" fillId="0" borderId="111" xfId="4" applyBorder="1">
      <alignment vertical="center"/>
    </xf>
    <xf numFmtId="0" fontId="32" fillId="0" borderId="112" xfId="4" applyFont="1" applyBorder="1" applyAlignment="1">
      <alignment vertical="top"/>
    </xf>
    <xf numFmtId="0" fontId="2" fillId="0" borderId="112" xfId="4" applyBorder="1">
      <alignment vertical="center"/>
    </xf>
    <xf numFmtId="0" fontId="35" fillId="0" borderId="112" xfId="4" applyFont="1" applyBorder="1" applyAlignment="1">
      <alignment vertical="top"/>
    </xf>
    <xf numFmtId="0" fontId="2" fillId="0" borderId="113" xfId="4" applyBorder="1">
      <alignment vertical="center"/>
    </xf>
    <xf numFmtId="0" fontId="4" fillId="0" borderId="0" xfId="4" applyFont="1" applyAlignment="1">
      <alignment wrapText="1"/>
    </xf>
    <xf numFmtId="0" fontId="2" fillId="0" borderId="114" xfId="4" applyBorder="1">
      <alignment vertical="center"/>
    </xf>
    <xf numFmtId="0" fontId="35" fillId="0" borderId="0" xfId="4" applyFont="1" applyAlignment="1">
      <alignment horizontal="left" vertical="top" wrapText="1"/>
    </xf>
    <xf numFmtId="0" fontId="4" fillId="0" borderId="0" xfId="4" applyFont="1" applyAlignment="1">
      <alignment vertical="top" wrapText="1"/>
    </xf>
    <xf numFmtId="0" fontId="32" fillId="0" borderId="0" xfId="4" applyFont="1" applyAlignment="1">
      <alignment vertical="top" wrapText="1"/>
    </xf>
    <xf numFmtId="0" fontId="6" fillId="0" borderId="114" xfId="4" applyFont="1" applyBorder="1" applyAlignment="1"/>
    <xf numFmtId="0" fontId="31" fillId="0" borderId="0" xfId="4" applyFont="1">
      <alignment vertical="center"/>
    </xf>
    <xf numFmtId="0" fontId="34" fillId="0" borderId="114" xfId="4" applyFont="1" applyBorder="1" applyAlignment="1">
      <alignment horizontal="left" vertical="top"/>
    </xf>
    <xf numFmtId="0" fontId="2" fillId="0" borderId="115" xfId="4" applyBorder="1">
      <alignment vertical="center"/>
    </xf>
    <xf numFmtId="0" fontId="2" fillId="0" borderId="0" xfId="4" applyAlignment="1">
      <alignment horizontal="center" vertical="center"/>
    </xf>
    <xf numFmtId="0" fontId="32" fillId="0" borderId="114" xfId="4" applyFont="1" applyBorder="1" applyAlignment="1">
      <alignment vertical="top" wrapText="1"/>
    </xf>
    <xf numFmtId="0" fontId="2" fillId="0" borderId="116" xfId="4" applyBorder="1">
      <alignment vertical="center"/>
    </xf>
    <xf numFmtId="0" fontId="2" fillId="0" borderId="117" xfId="4" applyBorder="1">
      <alignment vertical="center"/>
    </xf>
    <xf numFmtId="0" fontId="2" fillId="0" borderId="0" xfId="10" applyAlignment="1">
      <alignment vertical="top"/>
    </xf>
    <xf numFmtId="0" fontId="35" fillId="0" borderId="1" xfId="4" applyFont="1" applyBorder="1" applyAlignment="1">
      <alignment horizontal="left" vertical="top" wrapText="1"/>
    </xf>
    <xf numFmtId="0" fontId="2" fillId="0" borderId="4" xfId="10" applyBorder="1" applyAlignment="1">
      <alignment vertical="top"/>
    </xf>
    <xf numFmtId="0" fontId="5" fillId="0" borderId="0" xfId="4" applyFont="1">
      <alignment vertical="center"/>
    </xf>
    <xf numFmtId="0" fontId="2" fillId="0" borderId="1" xfId="4" applyBorder="1">
      <alignment vertical="center"/>
    </xf>
    <xf numFmtId="0" fontId="3" fillId="0" borderId="18" xfId="4" applyFont="1" applyBorder="1" applyAlignment="1">
      <alignment vertical="top"/>
    </xf>
    <xf numFmtId="0" fontId="7" fillId="0" borderId="19" xfId="4" applyFont="1" applyBorder="1" applyAlignment="1">
      <alignment horizontal="center"/>
    </xf>
    <xf numFmtId="0" fontId="7" fillId="0" borderId="20" xfId="4" applyFont="1" applyBorder="1" applyAlignment="1">
      <alignment horizontal="center"/>
    </xf>
    <xf numFmtId="0" fontId="3" fillId="0" borderId="21" xfId="4" applyFont="1" applyBorder="1" applyAlignment="1">
      <alignment horizontal="center" wrapText="1"/>
    </xf>
    <xf numFmtId="0" fontId="8" fillId="0" borderId="21" xfId="4" applyFont="1" applyBorder="1" applyAlignment="1">
      <alignment horizontal="center"/>
    </xf>
    <xf numFmtId="0" fontId="1" fillId="0" borderId="18" xfId="4" applyFont="1" applyBorder="1" applyAlignment="1">
      <alignment horizontal="center" wrapText="1"/>
    </xf>
    <xf numFmtId="0" fontId="3" fillId="0" borderId="22" xfId="4" applyFont="1" applyBorder="1" applyAlignment="1">
      <alignment horizontal="center" wrapText="1"/>
    </xf>
    <xf numFmtId="0" fontId="3" fillId="0" borderId="25" xfId="4" applyFont="1" applyBorder="1" applyAlignment="1">
      <alignment vertical="top"/>
    </xf>
    <xf numFmtId="0" fontId="1" fillId="0" borderId="19" xfId="4" applyFont="1" applyBorder="1">
      <alignment vertical="center"/>
    </xf>
    <xf numFmtId="0" fontId="3" fillId="0" borderId="21" xfId="4" applyFont="1" applyBorder="1" applyAlignment="1">
      <alignment vertical="top"/>
    </xf>
    <xf numFmtId="0" fontId="3" fillId="0" borderId="21" xfId="4" applyFont="1" applyBorder="1" applyAlignment="1">
      <alignment horizontal="center" vertical="top"/>
    </xf>
    <xf numFmtId="0" fontId="3" fillId="0" borderId="19" xfId="4" applyFont="1" applyBorder="1" applyAlignment="1">
      <alignment vertical="top"/>
    </xf>
    <xf numFmtId="0" fontId="3" fillId="0" borderId="52" xfId="4" applyFont="1" applyBorder="1" applyAlignment="1">
      <alignment horizontal="center" vertical="top"/>
    </xf>
    <xf numFmtId="0" fontId="8" fillId="0" borderId="23" xfId="4" applyFont="1" applyBorder="1" applyAlignment="1"/>
    <xf numFmtId="0" fontId="14" fillId="3" borderId="18" xfId="4" applyFont="1" applyFill="1" applyBorder="1" applyAlignment="1"/>
    <xf numFmtId="0" fontId="14" fillId="3" borderId="24" xfId="4" applyFont="1" applyFill="1" applyBorder="1" applyAlignment="1"/>
    <xf numFmtId="0" fontId="3" fillId="0" borderId="22" xfId="4" applyFont="1" applyBorder="1" applyAlignment="1">
      <alignment horizontal="center" vertical="top"/>
    </xf>
    <xf numFmtId="0" fontId="1" fillId="0" borderId="25" xfId="4" applyFont="1" applyBorder="1">
      <alignment vertical="center"/>
    </xf>
    <xf numFmtId="0" fontId="3" fillId="0" borderId="19" xfId="4" applyFont="1" applyBorder="1" applyAlignment="1">
      <alignment horizontal="center" vertical="top"/>
    </xf>
    <xf numFmtId="0" fontId="15" fillId="0" borderId="9" xfId="4" applyFont="1" applyBorder="1" applyAlignment="1">
      <alignment vertical="top"/>
    </xf>
    <xf numFmtId="0" fontId="17" fillId="0" borderId="8" xfId="4" applyFont="1" applyBorder="1" applyAlignment="1"/>
    <xf numFmtId="0" fontId="16" fillId="0" borderId="44" xfId="4" applyFont="1" applyBorder="1" applyAlignment="1">
      <alignment horizontal="center"/>
    </xf>
    <xf numFmtId="0" fontId="16" fillId="0" borderId="17" xfId="4" applyFont="1" applyBorder="1" applyAlignment="1">
      <alignment horizontal="center"/>
    </xf>
    <xf numFmtId="0" fontId="16" fillId="3" borderId="30" xfId="4" applyFont="1" applyFill="1" applyBorder="1" applyAlignment="1">
      <alignment vertical="top"/>
    </xf>
    <xf numFmtId="0" fontId="16" fillId="3" borderId="17" xfId="4" applyFont="1" applyFill="1" applyBorder="1" applyAlignment="1">
      <alignment vertical="top"/>
    </xf>
    <xf numFmtId="0" fontId="17" fillId="0" borderId="17" xfId="4" applyFont="1" applyBorder="1" applyAlignment="1">
      <alignment vertical="top"/>
    </xf>
    <xf numFmtId="0" fontId="3" fillId="0" borderId="28" xfId="4" applyFont="1" applyBorder="1" applyAlignment="1">
      <alignment vertical="top"/>
    </xf>
    <xf numFmtId="0" fontId="7" fillId="0" borderId="0" xfId="4" applyFont="1" applyAlignment="1">
      <alignment horizontal="center"/>
    </xf>
    <xf numFmtId="0" fontId="7" fillId="0" borderId="26" xfId="4" applyFont="1" applyBorder="1" applyAlignment="1">
      <alignment horizontal="center"/>
    </xf>
    <xf numFmtId="0" fontId="3" fillId="0" borderId="27" xfId="4" applyFont="1" applyBorder="1" applyAlignment="1">
      <alignment horizontal="center" wrapText="1"/>
    </xf>
    <xf numFmtId="0" fontId="8" fillId="0" borderId="27" xfId="4" applyFont="1" applyBorder="1" applyAlignment="1">
      <alignment horizontal="center"/>
    </xf>
    <xf numFmtId="0" fontId="1" fillId="0" borderId="28" xfId="4" applyFont="1" applyBorder="1" applyAlignment="1">
      <alignment horizontal="center" wrapText="1"/>
    </xf>
    <xf numFmtId="0" fontId="3" fillId="0" borderId="29" xfId="4" applyFont="1" applyBorder="1" applyAlignment="1">
      <alignment horizontal="center" wrapText="1"/>
    </xf>
    <xf numFmtId="0" fontId="3" fillId="0" borderId="0" xfId="4" applyFont="1" applyAlignment="1">
      <alignment horizontal="center" vertical="top"/>
    </xf>
    <xf numFmtId="0" fontId="3" fillId="0" borderId="5" xfId="4" applyFont="1" applyBorder="1" applyAlignment="1">
      <alignment horizontal="center" vertical="top"/>
    </xf>
    <xf numFmtId="0" fontId="16" fillId="3" borderId="51" xfId="4" applyFont="1" applyFill="1" applyBorder="1" applyAlignment="1">
      <alignment vertical="top"/>
    </xf>
    <xf numFmtId="0" fontId="16" fillId="3" borderId="50" xfId="4" applyFont="1" applyFill="1" applyBorder="1" applyAlignment="1">
      <alignment vertical="top"/>
    </xf>
    <xf numFmtId="0" fontId="15" fillId="0" borderId="0" xfId="4" applyFont="1" applyAlignment="1">
      <alignment vertical="top"/>
    </xf>
    <xf numFmtId="0" fontId="16" fillId="3" borderId="44" xfId="4" applyFont="1" applyFill="1" applyBorder="1" applyAlignment="1">
      <alignment vertical="top"/>
    </xf>
    <xf numFmtId="0" fontId="19" fillId="3" borderId="13" xfId="4" applyFont="1" applyFill="1" applyBorder="1">
      <alignment vertical="center"/>
    </xf>
    <xf numFmtId="0" fontId="19" fillId="3" borderId="50" xfId="4" applyFont="1" applyFill="1" applyBorder="1">
      <alignment vertical="center"/>
    </xf>
    <xf numFmtId="0" fontId="16" fillId="0" borderId="45" xfId="4" applyFont="1" applyBorder="1" applyAlignment="1">
      <alignment horizontal="center"/>
    </xf>
    <xf numFmtId="0" fontId="16" fillId="0" borderId="33" xfId="4" applyFont="1" applyBorder="1" applyAlignment="1">
      <alignment horizontal="center" wrapText="1"/>
    </xf>
    <xf numFmtId="0" fontId="16" fillId="3" borderId="31" xfId="4" applyFont="1" applyFill="1" applyBorder="1" applyAlignment="1"/>
    <xf numFmtId="0" fontId="16" fillId="3" borderId="31" xfId="4" applyFont="1" applyFill="1" applyBorder="1" applyAlignment="1">
      <alignment wrapText="1"/>
    </xf>
    <xf numFmtId="0" fontId="1" fillId="0" borderId="33" xfId="4" applyFont="1" applyBorder="1">
      <alignment vertical="center"/>
    </xf>
    <xf numFmtId="0" fontId="1" fillId="0" borderId="32" xfId="4" applyFont="1" applyBorder="1">
      <alignment vertical="center"/>
    </xf>
    <xf numFmtId="0" fontId="1" fillId="0" borderId="17" xfId="4" applyFont="1" applyBorder="1">
      <alignment vertical="center"/>
    </xf>
    <xf numFmtId="0" fontId="19" fillId="3" borderId="2" xfId="4" applyFont="1" applyFill="1" applyBorder="1">
      <alignment vertical="center"/>
    </xf>
    <xf numFmtId="0" fontId="19" fillId="3" borderId="46" xfId="4" applyFont="1" applyFill="1" applyBorder="1">
      <alignment vertical="center"/>
    </xf>
    <xf numFmtId="177" fontId="1" fillId="0" borderId="46" xfId="4" applyNumberFormat="1" applyFont="1" applyBorder="1">
      <alignment vertical="center"/>
    </xf>
    <xf numFmtId="177" fontId="1" fillId="0" borderId="2" xfId="4" applyNumberFormat="1" applyFont="1" applyBorder="1">
      <alignment vertical="center"/>
    </xf>
    <xf numFmtId="0" fontId="1" fillId="0" borderId="46" xfId="4" applyFont="1" applyBorder="1">
      <alignment vertical="center"/>
    </xf>
    <xf numFmtId="0" fontId="1" fillId="0" borderId="34" xfId="4" applyFont="1" applyBorder="1">
      <alignment vertical="center"/>
    </xf>
    <xf numFmtId="0" fontId="1" fillId="0" borderId="35" xfId="4" applyFont="1" applyBorder="1">
      <alignment vertical="center"/>
    </xf>
    <xf numFmtId="0" fontId="3" fillId="0" borderId="4" xfId="4" applyFont="1" applyBorder="1" applyAlignment="1">
      <alignment vertical="top"/>
    </xf>
    <xf numFmtId="0" fontId="1" fillId="0" borderId="0" xfId="4" applyFont="1">
      <alignment vertical="center"/>
    </xf>
    <xf numFmtId="0" fontId="3" fillId="0" borderId="27" xfId="4" applyFont="1" applyBorder="1" applyAlignment="1">
      <alignment vertical="top"/>
    </xf>
    <xf numFmtId="0" fontId="3" fillId="0" borderId="27" xfId="4" applyFont="1" applyBorder="1" applyAlignment="1">
      <alignment horizontal="center" vertical="top"/>
    </xf>
    <xf numFmtId="0" fontId="3" fillId="0" borderId="0" xfId="4" applyFont="1" applyAlignment="1">
      <alignment vertical="top"/>
    </xf>
    <xf numFmtId="0" fontId="8" fillId="0" borderId="54" xfId="4" applyFont="1" applyBorder="1" applyAlignment="1"/>
    <xf numFmtId="0" fontId="14" fillId="3" borderId="28" xfId="4" applyFont="1" applyFill="1" applyBorder="1" applyAlignment="1"/>
    <xf numFmtId="0" fontId="14" fillId="3" borderId="55" xfId="4" applyFont="1" applyFill="1" applyBorder="1" applyAlignment="1"/>
    <xf numFmtId="0" fontId="3" fillId="0" borderId="29" xfId="4" applyFont="1" applyBorder="1" applyAlignment="1">
      <alignment horizontal="center" vertical="top"/>
    </xf>
    <xf numFmtId="0" fontId="1" fillId="0" borderId="4" xfId="4" applyFont="1" applyBorder="1">
      <alignment vertical="center"/>
    </xf>
    <xf numFmtId="0" fontId="17" fillId="0" borderId="8" xfId="4" applyFont="1" applyBorder="1" applyAlignment="1">
      <alignment vertical="top"/>
    </xf>
    <xf numFmtId="0" fontId="3" fillId="0" borderId="56" xfId="4" applyFont="1" applyBorder="1" applyAlignment="1">
      <alignment vertical="top"/>
    </xf>
    <xf numFmtId="0" fontId="15" fillId="0" borderId="1" xfId="4" applyFont="1" applyBorder="1" applyAlignment="1">
      <alignment vertical="top"/>
    </xf>
    <xf numFmtId="0" fontId="3" fillId="0" borderId="36" xfId="4" applyFont="1" applyBorder="1" applyAlignment="1">
      <alignment vertical="top"/>
    </xf>
    <xf numFmtId="0" fontId="7" fillId="0" borderId="3" xfId="4" applyFont="1" applyBorder="1" applyAlignment="1">
      <alignment horizontal="center"/>
    </xf>
    <xf numFmtId="0" fontId="7" fillId="0" borderId="37" xfId="4" applyFont="1" applyBorder="1" applyAlignment="1">
      <alignment horizontal="center"/>
    </xf>
    <xf numFmtId="0" fontId="3" fillId="0" borderId="38" xfId="4" applyFont="1" applyBorder="1" applyAlignment="1">
      <alignment horizontal="center" wrapText="1"/>
    </xf>
    <xf numFmtId="0" fontId="8" fillId="0" borderId="38" xfId="4" applyFont="1" applyBorder="1" applyAlignment="1">
      <alignment horizontal="center"/>
    </xf>
    <xf numFmtId="0" fontId="1" fillId="0" borderId="36" xfId="4" applyFont="1" applyBorder="1" applyAlignment="1">
      <alignment horizontal="center" wrapText="1"/>
    </xf>
    <xf numFmtId="0" fontId="3" fillId="0" borderId="39" xfId="4" applyFont="1" applyBorder="1" applyAlignment="1">
      <alignment horizontal="center" wrapText="1"/>
    </xf>
    <xf numFmtId="0" fontId="3" fillId="0" borderId="42" xfId="4" applyFont="1" applyBorder="1" applyAlignment="1">
      <alignment vertical="top"/>
    </xf>
    <xf numFmtId="0" fontId="1" fillId="0" borderId="3" xfId="4" applyFont="1" applyBorder="1">
      <alignment vertical="center"/>
    </xf>
    <xf numFmtId="0" fontId="3" fillId="0" borderId="38" xfId="4" applyFont="1" applyBorder="1" applyAlignment="1">
      <alignment vertical="top"/>
    </xf>
    <xf numFmtId="0" fontId="3" fillId="0" borderId="38" xfId="4" applyFont="1" applyBorder="1" applyAlignment="1">
      <alignment horizontal="center" vertical="top"/>
    </xf>
    <xf numFmtId="0" fontId="3" fillId="0" borderId="3" xfId="4" applyFont="1" applyBorder="1" applyAlignment="1">
      <alignment vertical="top"/>
    </xf>
    <xf numFmtId="0" fontId="3" fillId="0" borderId="53" xfId="4" applyFont="1" applyBorder="1" applyAlignment="1">
      <alignment horizontal="center" vertical="top"/>
    </xf>
    <xf numFmtId="0" fontId="8" fillId="0" borderId="40" xfId="4" applyFont="1" applyBorder="1" applyAlignment="1"/>
    <xf numFmtId="0" fontId="14" fillId="3" borderId="36" xfId="4" applyFont="1" applyFill="1" applyBorder="1" applyAlignment="1"/>
    <xf numFmtId="0" fontId="14" fillId="3" borderId="41" xfId="4" applyFont="1" applyFill="1" applyBorder="1" applyAlignment="1"/>
    <xf numFmtId="0" fontId="3" fillId="0" borderId="39" xfId="4" applyFont="1" applyBorder="1" applyAlignment="1">
      <alignment horizontal="center" vertical="top"/>
    </xf>
    <xf numFmtId="0" fontId="1" fillId="0" borderId="42" xfId="4" applyFont="1" applyBorder="1">
      <alignment vertical="center"/>
    </xf>
    <xf numFmtId="0" fontId="3" fillId="0" borderId="3" xfId="4" applyFont="1" applyBorder="1" applyAlignment="1">
      <alignment horizontal="center" vertical="top"/>
    </xf>
    <xf numFmtId="177" fontId="1" fillId="0" borderId="17" xfId="4" applyNumberFormat="1" applyFont="1" applyBorder="1">
      <alignment vertical="center"/>
    </xf>
    <xf numFmtId="177" fontId="1" fillId="0" borderId="1" xfId="4" applyNumberFormat="1" applyFont="1" applyBorder="1">
      <alignment vertical="center"/>
    </xf>
    <xf numFmtId="0" fontId="16" fillId="0" borderId="1" xfId="4" applyFont="1" applyBorder="1" applyAlignment="1" applyProtection="1">
      <alignment vertical="top"/>
      <protection locked="0"/>
    </xf>
    <xf numFmtId="0" fontId="16" fillId="0" borderId="43" xfId="4" applyFont="1" applyBorder="1" applyAlignment="1" applyProtection="1">
      <alignment vertical="top" wrapText="1"/>
      <protection locked="0"/>
    </xf>
    <xf numFmtId="0" fontId="16" fillId="0" borderId="30" xfId="4" applyFont="1" applyBorder="1" applyAlignment="1" applyProtection="1">
      <alignment vertical="top" wrapText="1"/>
      <protection locked="0"/>
    </xf>
    <xf numFmtId="0" fontId="16" fillId="0" borderId="17" xfId="4" applyFont="1" applyBorder="1" applyAlignment="1" applyProtection="1">
      <alignment vertical="top" wrapText="1"/>
      <protection locked="0"/>
    </xf>
    <xf numFmtId="0" fontId="16" fillId="0" borderId="0" xfId="4" applyFont="1" applyAlignment="1" applyProtection="1">
      <alignment vertical="top"/>
      <protection locked="0"/>
    </xf>
    <xf numFmtId="0" fontId="16" fillId="0" borderId="26" xfId="4" applyFont="1" applyBorder="1" applyAlignment="1" applyProtection="1">
      <alignment vertical="top"/>
      <protection locked="0"/>
    </xf>
    <xf numFmtId="0" fontId="16" fillId="0" borderId="27" xfId="4" applyFont="1" applyBorder="1" applyAlignment="1" applyProtection="1">
      <alignment vertical="top" wrapText="1"/>
      <protection locked="0"/>
    </xf>
    <xf numFmtId="0" fontId="16" fillId="0" borderId="27" xfId="4" applyFont="1" applyBorder="1" applyAlignment="1" applyProtection="1">
      <alignment vertical="top"/>
      <protection locked="0"/>
    </xf>
    <xf numFmtId="0" fontId="16" fillId="0" borderId="28" xfId="4" applyFont="1" applyBorder="1" applyAlignment="1" applyProtection="1">
      <alignment vertical="top" wrapText="1"/>
      <protection locked="0"/>
    </xf>
    <xf numFmtId="0" fontId="16" fillId="0" borderId="29" xfId="4" applyFont="1" applyBorder="1" applyAlignment="1" applyProtection="1">
      <alignment vertical="top" wrapText="1"/>
      <protection locked="0"/>
    </xf>
    <xf numFmtId="0" fontId="16" fillId="0" borderId="7" xfId="4" applyFont="1" applyBorder="1" applyAlignment="1"/>
    <xf numFmtId="0" fontId="2" fillId="0" borderId="118" xfId="4" applyBorder="1">
      <alignment vertical="center"/>
    </xf>
    <xf numFmtId="0" fontId="10" fillId="0" borderId="61" xfId="4" applyFont="1" applyBorder="1" applyAlignment="1">
      <alignment horizontal="right" vertical="center"/>
    </xf>
    <xf numFmtId="0" fontId="10" fillId="0" borderId="32" xfId="4" applyFont="1" applyBorder="1" applyAlignment="1">
      <alignment horizontal="right" vertical="center"/>
    </xf>
    <xf numFmtId="0" fontId="16" fillId="0" borderId="68" xfId="4" applyFont="1" applyBorder="1" applyAlignment="1" applyProtection="1">
      <alignment horizontal="center" vertical="center"/>
      <protection locked="0"/>
    </xf>
    <xf numFmtId="0" fontId="16" fillId="0" borderId="43" xfId="4" applyFont="1" applyBorder="1" applyAlignment="1" applyProtection="1">
      <alignment horizontal="center" vertical="center"/>
      <protection locked="0"/>
    </xf>
    <xf numFmtId="0" fontId="35" fillId="0" borderId="0" xfId="4" applyFont="1" applyAlignment="1">
      <alignment horizontal="left" vertical="top" wrapText="1"/>
    </xf>
    <xf numFmtId="0" fontId="2" fillId="0" borderId="0" xfId="4" applyAlignment="1">
      <alignment horizontal="left" vertical="center" wrapText="1"/>
    </xf>
    <xf numFmtId="0" fontId="2" fillId="0" borderId="0" xfId="4" applyAlignment="1">
      <alignment horizontal="right" vertical="center"/>
    </xf>
    <xf numFmtId="0" fontId="7" fillId="0" borderId="6" xfId="4" quotePrefix="1" applyFont="1" applyBorder="1" applyAlignment="1">
      <alignment horizontal="center" vertical="center"/>
    </xf>
    <xf numFmtId="0" fontId="7" fillId="0" borderId="29" xfId="4" quotePrefix="1" applyFont="1" applyBorder="1" applyAlignment="1">
      <alignment horizontal="center" vertical="center"/>
    </xf>
    <xf numFmtId="0" fontId="7" fillId="0" borderId="9" xfId="4" quotePrefix="1" applyFont="1" applyBorder="1" applyAlignment="1">
      <alignment horizontal="center" vertical="center"/>
    </xf>
    <xf numFmtId="0" fontId="7" fillId="0" borderId="17" xfId="4" quotePrefix="1" applyFont="1" applyBorder="1" applyAlignment="1">
      <alignment horizontal="center" vertical="center"/>
    </xf>
    <xf numFmtId="3" fontId="10" fillId="0" borderId="61" xfId="4" applyNumberFormat="1" applyFont="1" applyBorder="1" applyAlignment="1">
      <alignment horizontal="right" vertical="center"/>
    </xf>
    <xf numFmtId="3" fontId="10" fillId="0" borderId="32" xfId="4" applyNumberFormat="1" applyFont="1" applyBorder="1" applyAlignment="1">
      <alignment horizontal="right" vertical="center"/>
    </xf>
    <xf numFmtId="3" fontId="10" fillId="0" borderId="10" xfId="4" applyNumberFormat="1" applyFont="1" applyBorder="1" applyAlignment="1">
      <alignment horizontal="right" vertical="center"/>
    </xf>
    <xf numFmtId="3" fontId="10" fillId="0" borderId="13" xfId="4" applyNumberFormat="1" applyFont="1" applyBorder="1" applyAlignment="1">
      <alignment horizontal="right" vertical="center"/>
    </xf>
    <xf numFmtId="3" fontId="10" fillId="0" borderId="7" xfId="4" applyNumberFormat="1" applyFont="1" applyBorder="1" applyAlignment="1">
      <alignment horizontal="right" vertical="center"/>
    </xf>
    <xf numFmtId="3" fontId="10" fillId="0" borderId="1" xfId="4" applyNumberFormat="1" applyFont="1" applyBorder="1" applyAlignment="1">
      <alignment horizontal="right" vertical="center"/>
    </xf>
    <xf numFmtId="0" fontId="10" fillId="0" borderId="10" xfId="4" applyFont="1" applyBorder="1" applyAlignment="1">
      <alignment horizontal="center" vertical="center"/>
    </xf>
    <xf numFmtId="0" fontId="10" fillId="0" borderId="50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0" borderId="17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177" fontId="10" fillId="0" borderId="61" xfId="4" applyNumberFormat="1" applyFont="1" applyBorder="1" applyAlignment="1"/>
    <xf numFmtId="177" fontId="1" fillId="0" borderId="32" xfId="10" applyNumberFormat="1" applyFont="1" applyBorder="1" applyAlignment="1"/>
    <xf numFmtId="0" fontId="17" fillId="0" borderId="29" xfId="4" applyFont="1" applyBorder="1" applyAlignment="1">
      <alignment horizontal="center" vertical="top"/>
    </xf>
    <xf numFmtId="0" fontId="17" fillId="0" borderId="17" xfId="4" applyFont="1" applyBorder="1" applyAlignment="1">
      <alignment horizontal="center" vertical="top"/>
    </xf>
    <xf numFmtId="177" fontId="10" fillId="0" borderId="4" xfId="4" applyNumberFormat="1" applyFont="1" applyBorder="1" applyAlignment="1">
      <alignment horizontal="right"/>
    </xf>
    <xf numFmtId="177" fontId="10" fillId="0" borderId="0" xfId="4" applyNumberFormat="1" applyFont="1" applyAlignment="1">
      <alignment horizontal="right"/>
    </xf>
    <xf numFmtId="177" fontId="10" fillId="0" borderId="7" xfId="4" applyNumberFormat="1" applyFont="1" applyBorder="1" applyAlignment="1">
      <alignment horizontal="right"/>
    </xf>
    <xf numFmtId="177" fontId="10" fillId="0" borderId="1" xfId="4" applyNumberFormat="1" applyFont="1" applyBorder="1" applyAlignment="1">
      <alignment horizontal="right"/>
    </xf>
    <xf numFmtId="0" fontId="17" fillId="0" borderId="29" xfId="4" applyFont="1" applyBorder="1" applyAlignment="1">
      <alignment horizontal="center"/>
    </xf>
    <xf numFmtId="0" fontId="17" fillId="0" borderId="17" xfId="4" applyFont="1" applyBorder="1" applyAlignment="1">
      <alignment horizontal="center"/>
    </xf>
    <xf numFmtId="3" fontId="10" fillId="0" borderId="61" xfId="4" applyNumberFormat="1" applyFont="1" applyBorder="1" applyAlignment="1" applyProtection="1">
      <protection locked="0"/>
    </xf>
    <xf numFmtId="3" fontId="10" fillId="0" borderId="32" xfId="4" applyNumberFormat="1" applyFont="1" applyBorder="1" applyAlignment="1" applyProtection="1">
      <protection locked="0"/>
    </xf>
    <xf numFmtId="3" fontId="10" fillId="0" borderId="4" xfId="4" applyNumberFormat="1" applyFont="1" applyBorder="1" applyAlignment="1" applyProtection="1">
      <alignment horizontal="right"/>
      <protection locked="0"/>
    </xf>
    <xf numFmtId="3" fontId="10" fillId="0" borderId="0" xfId="4" applyNumberFormat="1" applyFont="1" applyAlignment="1" applyProtection="1">
      <alignment horizontal="right"/>
      <protection locked="0"/>
    </xf>
    <xf numFmtId="3" fontId="10" fillId="0" borderId="7" xfId="4" applyNumberFormat="1" applyFont="1" applyBorder="1" applyAlignment="1" applyProtection="1">
      <alignment horizontal="right"/>
      <protection locked="0"/>
    </xf>
    <xf numFmtId="3" fontId="10" fillId="0" borderId="1" xfId="4" applyNumberFormat="1" applyFont="1" applyBorder="1" applyAlignment="1" applyProtection="1">
      <alignment horizontal="right"/>
      <protection locked="0"/>
    </xf>
    <xf numFmtId="0" fontId="8" fillId="0" borderId="69" xfId="4" applyFont="1" applyBorder="1" applyAlignment="1">
      <alignment horizontal="center" vertical="center"/>
    </xf>
    <xf numFmtId="0" fontId="8" fillId="0" borderId="33" xfId="4" applyFont="1" applyBorder="1" applyAlignment="1">
      <alignment horizontal="center" vertical="center"/>
    </xf>
    <xf numFmtId="177" fontId="10" fillId="0" borderId="71" xfId="4" applyNumberFormat="1" applyFont="1" applyBorder="1" applyAlignment="1"/>
    <xf numFmtId="177" fontId="10" fillId="0" borderId="34" xfId="4" applyNumberFormat="1" applyFont="1" applyBorder="1" applyAlignment="1"/>
    <xf numFmtId="0" fontId="3" fillId="0" borderId="13" xfId="4" applyFont="1" applyBorder="1" applyAlignment="1">
      <alignment horizontal="center" vertical="top"/>
    </xf>
    <xf numFmtId="0" fontId="3" fillId="0" borderId="50" xfId="4" applyFont="1" applyBorder="1" applyAlignment="1">
      <alignment horizontal="center" vertical="top"/>
    </xf>
    <xf numFmtId="0" fontId="3" fillId="0" borderId="1" xfId="4" applyFont="1" applyBorder="1" applyAlignment="1">
      <alignment horizontal="center" vertical="top"/>
    </xf>
    <xf numFmtId="0" fontId="3" fillId="0" borderId="17" xfId="4" applyFont="1" applyBorder="1" applyAlignment="1">
      <alignment horizontal="center" vertical="top"/>
    </xf>
    <xf numFmtId="3" fontId="10" fillId="0" borderId="25" xfId="4" applyNumberFormat="1" applyFont="1" applyBorder="1" applyAlignment="1" applyProtection="1">
      <protection locked="0"/>
    </xf>
    <xf numFmtId="0" fontId="12" fillId="0" borderId="19" xfId="10" applyFont="1" applyBorder="1" applyAlignment="1" applyProtection="1">
      <protection locked="0"/>
    </xf>
    <xf numFmtId="0" fontId="12" fillId="0" borderId="7" xfId="10" applyFont="1" applyBorder="1" applyAlignment="1" applyProtection="1">
      <protection locked="0"/>
    </xf>
    <xf numFmtId="0" fontId="12" fillId="0" borderId="1" xfId="10" applyFont="1" applyBorder="1" applyAlignment="1" applyProtection="1">
      <protection locked="0"/>
    </xf>
    <xf numFmtId="0" fontId="6" fillId="0" borderId="10" xfId="4" applyFont="1" applyBorder="1" applyAlignment="1">
      <alignment horizontal="center" vertical="center"/>
    </xf>
    <xf numFmtId="0" fontId="6" fillId="0" borderId="13" xfId="4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57" xfId="4" applyFont="1" applyBorder="1" applyAlignment="1">
      <alignment horizontal="center" vertical="center"/>
    </xf>
    <xf numFmtId="0" fontId="6" fillId="0" borderId="58" xfId="4" applyFont="1" applyBorder="1" applyAlignment="1">
      <alignment horizontal="center" vertical="center"/>
    </xf>
    <xf numFmtId="0" fontId="6" fillId="0" borderId="89" xfId="4" applyFont="1" applyBorder="1" applyAlignment="1">
      <alignment horizontal="center" vertical="center"/>
    </xf>
    <xf numFmtId="0" fontId="6" fillId="0" borderId="69" xfId="4" applyFont="1" applyBorder="1" applyAlignment="1">
      <alignment horizontal="center" vertical="center"/>
    </xf>
    <xf numFmtId="0" fontId="6" fillId="0" borderId="32" xfId="4" applyFont="1" applyBorder="1" applyAlignment="1">
      <alignment horizontal="center" vertical="center"/>
    </xf>
    <xf numFmtId="0" fontId="6" fillId="0" borderId="33" xfId="4" applyFont="1" applyBorder="1" applyAlignment="1">
      <alignment horizontal="center" vertical="center"/>
    </xf>
    <xf numFmtId="0" fontId="6" fillId="0" borderId="61" xfId="4" applyFont="1" applyBorder="1" applyAlignment="1">
      <alignment horizontal="center" vertical="center"/>
    </xf>
    <xf numFmtId="0" fontId="6" fillId="0" borderId="65" xfId="4" applyFont="1" applyBorder="1" applyAlignment="1">
      <alignment horizontal="center" vertical="center"/>
    </xf>
    <xf numFmtId="0" fontId="2" fillId="0" borderId="82" xfId="4" applyBorder="1" applyAlignment="1">
      <alignment horizontal="center" vertical="center" textRotation="255"/>
    </xf>
    <xf numFmtId="0" fontId="2" fillId="0" borderId="83" xfId="4" applyBorder="1" applyAlignment="1">
      <alignment horizontal="center" vertical="center" textRotation="255"/>
    </xf>
    <xf numFmtId="0" fontId="2" fillId="0" borderId="92" xfId="4" applyBorder="1" applyAlignment="1">
      <alignment horizontal="center" vertical="center" textRotation="255"/>
    </xf>
    <xf numFmtId="0" fontId="2" fillId="0" borderId="93" xfId="4" applyBorder="1" applyAlignment="1">
      <alignment horizontal="center" vertical="center" textRotation="255"/>
    </xf>
    <xf numFmtId="0" fontId="2" fillId="0" borderId="84" xfId="4" applyBorder="1" applyAlignment="1">
      <alignment horizontal="center" vertical="center" textRotation="255"/>
    </xf>
    <xf numFmtId="0" fontId="2" fillId="0" borderId="85" xfId="4" applyBorder="1" applyAlignment="1">
      <alignment horizontal="center" vertical="center" textRotation="255"/>
    </xf>
    <xf numFmtId="0" fontId="6" fillId="0" borderId="12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 wrapText="1"/>
    </xf>
    <xf numFmtId="0" fontId="6" fillId="0" borderId="50" xfId="4" applyFont="1" applyBorder="1" applyAlignment="1">
      <alignment horizontal="center" vertical="center" wrapText="1"/>
    </xf>
    <xf numFmtId="0" fontId="2" fillId="0" borderId="6" xfId="10" applyBorder="1" applyAlignment="1">
      <alignment horizontal="center" vertical="center"/>
    </xf>
    <xf numFmtId="0" fontId="2" fillId="0" borderId="0" xfId="10" applyAlignment="1">
      <alignment horizontal="center" vertical="center"/>
    </xf>
    <xf numFmtId="0" fontId="2" fillId="0" borderId="29" xfId="10" applyBorder="1" applyAlignment="1">
      <alignment horizontal="center" vertical="center"/>
    </xf>
    <xf numFmtId="0" fontId="2" fillId="0" borderId="16" xfId="10" applyBorder="1" applyAlignment="1">
      <alignment horizontal="center" vertical="center"/>
    </xf>
    <xf numFmtId="0" fontId="2" fillId="0" borderId="2" xfId="10" applyBorder="1" applyAlignment="1">
      <alignment horizontal="center" vertical="center"/>
    </xf>
    <xf numFmtId="0" fontId="2" fillId="0" borderId="46" xfId="10" applyBorder="1" applyAlignment="1">
      <alignment horizontal="center" vertical="center"/>
    </xf>
    <xf numFmtId="0" fontId="2" fillId="0" borderId="13" xfId="4" applyBorder="1" applyAlignment="1">
      <alignment horizontal="center" vertical="center"/>
    </xf>
    <xf numFmtId="0" fontId="2" fillId="0" borderId="50" xfId="4" applyBorder="1" applyAlignment="1">
      <alignment horizontal="center" vertical="center"/>
    </xf>
    <xf numFmtId="0" fontId="2" fillId="0" borderId="4" xfId="4" applyBorder="1" applyAlignment="1">
      <alignment horizontal="center" vertical="center"/>
    </xf>
    <xf numFmtId="0" fontId="2" fillId="0" borderId="0" xfId="4" applyAlignment="1">
      <alignment horizontal="center" vertical="center"/>
    </xf>
    <xf numFmtId="0" fontId="2" fillId="0" borderId="29" xfId="4" applyBorder="1" applyAlignment="1">
      <alignment horizontal="center" vertical="center"/>
    </xf>
    <xf numFmtId="0" fontId="2" fillId="0" borderId="57" xfId="4" applyBorder="1" applyAlignment="1">
      <alignment horizontal="center" vertical="center"/>
    </xf>
    <xf numFmtId="0" fontId="2" fillId="0" borderId="58" xfId="4" applyBorder="1" applyAlignment="1">
      <alignment horizontal="center" vertical="center"/>
    </xf>
    <xf numFmtId="0" fontId="2" fillId="0" borderId="59" xfId="4" applyBorder="1" applyAlignment="1">
      <alignment horizontal="center" vertical="center"/>
    </xf>
    <xf numFmtId="0" fontId="8" fillId="0" borderId="10" xfId="4" applyFont="1" applyBorder="1" applyAlignment="1">
      <alignment horizontal="center" vertical="center" wrapText="1"/>
    </xf>
    <xf numFmtId="0" fontId="18" fillId="0" borderId="13" xfId="4" applyFont="1" applyBorder="1" applyAlignment="1">
      <alignment horizontal="center" vertical="center" wrapText="1"/>
    </xf>
    <xf numFmtId="0" fontId="18" fillId="0" borderId="57" xfId="4" applyFont="1" applyBorder="1" applyAlignment="1">
      <alignment horizontal="center" vertical="center" wrapText="1"/>
    </xf>
    <xf numFmtId="0" fontId="18" fillId="0" borderId="58" xfId="4" applyFont="1" applyBorder="1" applyAlignment="1">
      <alignment horizontal="center" vertical="center" wrapText="1"/>
    </xf>
    <xf numFmtId="0" fontId="8" fillId="0" borderId="10" xfId="10" applyFont="1" applyBorder="1" applyAlignment="1">
      <alignment horizontal="center" vertical="center" wrapText="1"/>
    </xf>
    <xf numFmtId="0" fontId="8" fillId="0" borderId="13" xfId="10" applyFont="1" applyBorder="1" applyAlignment="1">
      <alignment horizontal="center" vertical="center" wrapText="1"/>
    </xf>
    <xf numFmtId="0" fontId="8" fillId="0" borderId="11" xfId="10" applyFont="1" applyBorder="1" applyAlignment="1">
      <alignment horizontal="center" vertical="center" wrapText="1"/>
    </xf>
    <xf numFmtId="0" fontId="8" fillId="0" borderId="57" xfId="10" applyFont="1" applyBorder="1" applyAlignment="1">
      <alignment horizontal="center" vertical="center" wrapText="1"/>
    </xf>
    <xf numFmtId="0" fontId="8" fillId="0" borderId="58" xfId="10" applyFont="1" applyBorder="1" applyAlignment="1">
      <alignment horizontal="center" vertical="center" wrapText="1"/>
    </xf>
    <xf numFmtId="0" fontId="8" fillId="0" borderId="89" xfId="10" applyFont="1" applyBorder="1" applyAlignment="1">
      <alignment horizontal="center" vertical="center" wrapText="1"/>
    </xf>
    <xf numFmtId="0" fontId="5" fillId="0" borderId="10" xfId="4" applyFont="1" applyBorder="1" applyAlignment="1">
      <alignment horizontal="center" vertical="center"/>
    </xf>
    <xf numFmtId="0" fontId="6" fillId="0" borderId="10" xfId="4" applyFont="1" applyBorder="1" applyAlignment="1">
      <alignment horizontal="center" vertical="center" wrapText="1"/>
    </xf>
    <xf numFmtId="0" fontId="6" fillId="0" borderId="57" xfId="4" applyFont="1" applyBorder="1" applyAlignment="1">
      <alignment horizontal="center" vertical="center" wrapText="1"/>
    </xf>
    <xf numFmtId="0" fontId="6" fillId="0" borderId="58" xfId="4" applyFont="1" applyBorder="1" applyAlignment="1">
      <alignment horizontal="center" vertical="center" wrapText="1"/>
    </xf>
    <xf numFmtId="0" fontId="6" fillId="0" borderId="59" xfId="4" applyFont="1" applyBorder="1" applyAlignment="1">
      <alignment horizontal="center" vertical="center" wrapText="1"/>
    </xf>
    <xf numFmtId="0" fontId="6" fillId="0" borderId="109" xfId="4" applyFont="1" applyBorder="1" applyAlignment="1">
      <alignment horizontal="center" vertical="center" wrapText="1"/>
    </xf>
    <xf numFmtId="0" fontId="6" fillId="0" borderId="107" xfId="4" applyFont="1" applyBorder="1" applyAlignment="1">
      <alignment horizontal="center" vertical="center" wrapText="1"/>
    </xf>
    <xf numFmtId="0" fontId="6" fillId="0" borderId="110" xfId="4" applyFont="1" applyBorder="1" applyAlignment="1">
      <alignment horizontal="center" vertical="center" wrapText="1"/>
    </xf>
    <xf numFmtId="0" fontId="6" fillId="0" borderId="108" xfId="4" applyFont="1" applyBorder="1" applyAlignment="1">
      <alignment horizontal="center" vertical="center" wrapText="1"/>
    </xf>
    <xf numFmtId="0" fontId="16" fillId="0" borderId="47" xfId="4" applyFont="1" applyBorder="1" applyAlignment="1" applyProtection="1">
      <protection locked="0"/>
    </xf>
    <xf numFmtId="0" fontId="1" fillId="0" borderId="1" xfId="10" applyFont="1" applyBorder="1" applyAlignment="1" applyProtection="1">
      <protection locked="0"/>
    </xf>
    <xf numFmtId="0" fontId="20" fillId="0" borderId="75" xfId="4" applyFont="1" applyBorder="1" applyAlignment="1" applyProtection="1">
      <alignment horizontal="center" vertical="center"/>
      <protection locked="0"/>
    </xf>
    <xf numFmtId="0" fontId="21" fillId="0" borderId="76" xfId="4" applyFont="1" applyBorder="1" applyAlignment="1" applyProtection="1">
      <alignment horizontal="center" vertical="center"/>
      <protection locked="0"/>
    </xf>
    <xf numFmtId="0" fontId="21" fillId="0" borderId="77" xfId="4" applyFont="1" applyBorder="1" applyAlignment="1" applyProtection="1">
      <alignment horizontal="center" vertical="center"/>
      <protection locked="0"/>
    </xf>
    <xf numFmtId="0" fontId="8" fillId="0" borderId="74" xfId="4" applyFont="1" applyBorder="1" applyAlignment="1">
      <alignment horizontal="center" vertical="center"/>
    </xf>
    <xf numFmtId="0" fontId="8" fillId="0" borderId="35" xfId="4" applyFont="1" applyBorder="1" applyAlignment="1">
      <alignment horizontal="center" vertical="center"/>
    </xf>
    <xf numFmtId="177" fontId="10" fillId="0" borderId="71" xfId="4" applyNumberFormat="1" applyFont="1" applyBorder="1" applyAlignment="1">
      <alignment horizontal="center" vertical="center"/>
    </xf>
    <xf numFmtId="177" fontId="10" fillId="0" borderId="35" xfId="4" applyNumberFormat="1" applyFont="1" applyBorder="1" applyAlignment="1">
      <alignment horizontal="center" vertical="center"/>
    </xf>
    <xf numFmtId="177" fontId="10" fillId="0" borderId="71" xfId="4" applyNumberFormat="1" applyFont="1" applyBorder="1" applyAlignment="1">
      <alignment horizontal="right" vertical="center"/>
    </xf>
    <xf numFmtId="177" fontId="10" fillId="0" borderId="34" xfId="4" applyNumberFormat="1" applyFont="1" applyBorder="1" applyAlignment="1">
      <alignment horizontal="right" vertical="center"/>
    </xf>
    <xf numFmtId="0" fontId="8" fillId="0" borderId="34" xfId="4" applyFont="1" applyBorder="1" applyAlignment="1">
      <alignment horizontal="center" vertical="center"/>
    </xf>
    <xf numFmtId="0" fontId="2" fillId="0" borderId="10" xfId="4" applyBorder="1" applyAlignment="1">
      <alignment horizontal="center" vertical="center"/>
    </xf>
    <xf numFmtId="0" fontId="2" fillId="0" borderId="60" xfId="4" applyBorder="1" applyAlignment="1">
      <alignment horizontal="center" vertical="center"/>
    </xf>
    <xf numFmtId="0" fontId="22" fillId="0" borderId="60" xfId="10" applyFont="1" applyBorder="1" applyAlignment="1" applyProtection="1">
      <alignment horizontal="center" vertical="center"/>
      <protection locked="0"/>
    </xf>
    <xf numFmtId="0" fontId="27" fillId="0" borderId="90" xfId="4" applyFont="1" applyBorder="1" applyAlignment="1" applyProtection="1">
      <alignment horizontal="center" vertical="center"/>
      <protection locked="0"/>
    </xf>
    <xf numFmtId="0" fontId="27" fillId="0" borderId="48" xfId="4" applyFont="1" applyBorder="1" applyAlignment="1" applyProtection="1">
      <alignment horizontal="center" vertical="center"/>
      <protection locked="0"/>
    </xf>
    <xf numFmtId="0" fontId="27" fillId="0" borderId="91" xfId="4" applyFont="1" applyBorder="1" applyAlignment="1" applyProtection="1">
      <alignment horizontal="center" vertical="center"/>
      <protection locked="0"/>
    </xf>
    <xf numFmtId="0" fontId="19" fillId="0" borderId="10" xfId="4" applyFont="1" applyBorder="1" applyAlignment="1" applyProtection="1">
      <alignment horizontal="center" vertical="center" wrapText="1"/>
      <protection locked="0"/>
    </xf>
    <xf numFmtId="0" fontId="19" fillId="0" borderId="13" xfId="4" applyFont="1" applyBorder="1" applyAlignment="1" applyProtection="1">
      <alignment horizontal="center" vertical="center" wrapText="1"/>
      <protection locked="0"/>
    </xf>
    <xf numFmtId="0" fontId="19" fillId="0" borderId="14" xfId="4" applyFont="1" applyBorder="1" applyAlignment="1" applyProtection="1">
      <alignment horizontal="center" vertical="center" wrapText="1"/>
      <protection locked="0"/>
    </xf>
    <xf numFmtId="0" fontId="19" fillId="0" borderId="2" xfId="4" applyFont="1" applyBorder="1" applyAlignment="1" applyProtection="1">
      <alignment horizontal="center" vertical="center" wrapText="1"/>
      <protection locked="0"/>
    </xf>
    <xf numFmtId="0" fontId="19" fillId="0" borderId="11" xfId="4" applyFont="1" applyBorder="1" applyAlignment="1" applyProtection="1">
      <alignment horizontal="center" vertical="center" wrapText="1"/>
      <protection locked="0"/>
    </xf>
    <xf numFmtId="0" fontId="19" fillId="0" borderId="15" xfId="4" applyFont="1" applyBorder="1" applyAlignment="1" applyProtection="1">
      <alignment horizontal="center" vertical="center" wrapText="1"/>
      <protection locked="0"/>
    </xf>
    <xf numFmtId="0" fontId="10" fillId="0" borderId="61" xfId="4" applyFont="1" applyBorder="1" applyAlignment="1">
      <alignment horizontal="center" vertical="center"/>
    </xf>
    <xf numFmtId="0" fontId="10" fillId="0" borderId="33" xfId="4" applyFont="1" applyBorder="1" applyAlignment="1">
      <alignment horizontal="center" vertical="center"/>
    </xf>
    <xf numFmtId="0" fontId="10" fillId="0" borderId="10" xfId="4" applyFont="1" applyBorder="1" applyAlignment="1" applyProtection="1">
      <alignment horizontal="center" vertical="center"/>
      <protection locked="0"/>
    </xf>
    <xf numFmtId="0" fontId="10" fillId="0" borderId="13" xfId="4" applyFont="1" applyBorder="1" applyAlignment="1" applyProtection="1">
      <alignment horizontal="center" vertical="center"/>
      <protection locked="0"/>
    </xf>
    <xf numFmtId="0" fontId="10" fillId="0" borderId="50" xfId="4" applyFont="1" applyBorder="1" applyAlignment="1" applyProtection="1">
      <alignment horizontal="center" vertical="center"/>
      <protection locked="0"/>
    </xf>
    <xf numFmtId="0" fontId="10" fillId="0" borderId="14" xfId="4" applyFont="1" applyBorder="1" applyAlignment="1" applyProtection="1">
      <alignment horizontal="center" vertical="center"/>
      <protection locked="0"/>
    </xf>
    <xf numFmtId="0" fontId="10" fillId="0" borderId="2" xfId="4" applyFont="1" applyBorder="1" applyAlignment="1" applyProtection="1">
      <alignment horizontal="center" vertical="center"/>
      <protection locked="0"/>
    </xf>
    <xf numFmtId="0" fontId="10" fillId="0" borderId="46" xfId="4" applyFont="1" applyBorder="1" applyAlignment="1" applyProtection="1">
      <alignment horizontal="center" vertical="center"/>
      <protection locked="0"/>
    </xf>
    <xf numFmtId="0" fontId="8" fillId="0" borderId="50" xfId="4" applyFont="1" applyBorder="1" applyAlignment="1">
      <alignment horizontal="center" vertical="center"/>
    </xf>
    <xf numFmtId="0" fontId="8" fillId="0" borderId="17" xfId="4" applyFont="1" applyBorder="1" applyAlignment="1">
      <alignment horizontal="center" vertical="center"/>
    </xf>
    <xf numFmtId="0" fontId="16" fillId="0" borderId="51" xfId="4" applyFont="1" applyBorder="1" applyAlignment="1" applyProtection="1">
      <alignment horizontal="center" vertical="center"/>
      <protection locked="0"/>
    </xf>
    <xf numFmtId="0" fontId="16" fillId="0" borderId="44" xfId="4" applyFont="1" applyBorder="1" applyAlignment="1" applyProtection="1">
      <alignment horizontal="center" vertical="center"/>
      <protection locked="0"/>
    </xf>
    <xf numFmtId="0" fontId="7" fillId="0" borderId="69" xfId="4" quotePrefix="1" applyFont="1" applyBorder="1" applyAlignment="1">
      <alignment horizontal="center" vertical="center"/>
    </xf>
    <xf numFmtId="0" fontId="7" fillId="0" borderId="33" xfId="4" quotePrefix="1" applyFont="1" applyBorder="1" applyAlignment="1">
      <alignment horizontal="center" vertical="center"/>
    </xf>
    <xf numFmtId="0" fontId="1" fillId="0" borderId="80" xfId="4" applyFont="1" applyBorder="1" applyAlignment="1">
      <alignment horizontal="center" vertical="center"/>
    </xf>
    <xf numFmtId="0" fontId="1" fillId="0" borderId="22" xfId="4" applyFont="1" applyBorder="1" applyAlignment="1">
      <alignment horizontal="center" vertical="center"/>
    </xf>
    <xf numFmtId="0" fontId="1" fillId="0" borderId="9" xfId="4" applyFont="1" applyBorder="1" applyAlignment="1">
      <alignment horizontal="center" vertical="center"/>
    </xf>
    <xf numFmtId="0" fontId="1" fillId="0" borderId="17" xfId="4" applyFont="1" applyBorder="1" applyAlignment="1">
      <alignment horizontal="center" vertical="center"/>
    </xf>
    <xf numFmtId="0" fontId="7" fillId="0" borderId="80" xfId="4" quotePrefix="1" applyFont="1" applyBorder="1" applyAlignment="1">
      <alignment horizontal="center" vertical="center"/>
    </xf>
    <xf numFmtId="0" fontId="7" fillId="0" borderId="22" xfId="4" quotePrefix="1" applyFont="1" applyBorder="1" applyAlignment="1">
      <alignment horizontal="center" vertical="center"/>
    </xf>
    <xf numFmtId="0" fontId="13" fillId="0" borderId="4" xfId="4" applyFont="1" applyBorder="1" applyAlignment="1" applyProtection="1">
      <alignment horizontal="center" vertical="center"/>
      <protection locked="0"/>
    </xf>
    <xf numFmtId="0" fontId="13" fillId="0" borderId="0" xfId="4" applyFont="1" applyAlignment="1" applyProtection="1">
      <alignment horizontal="center" vertical="center"/>
      <protection locked="0"/>
    </xf>
    <xf numFmtId="0" fontId="13" fillId="0" borderId="29" xfId="4" applyFont="1" applyBorder="1" applyAlignment="1" applyProtection="1">
      <alignment horizontal="center" vertical="center"/>
      <protection locked="0"/>
    </xf>
    <xf numFmtId="0" fontId="13" fillId="0" borderId="7" xfId="4" applyFont="1" applyBorder="1" applyAlignment="1" applyProtection="1">
      <alignment horizontal="center" vertical="center"/>
      <protection locked="0"/>
    </xf>
    <xf numFmtId="0" fontId="13" fillId="0" borderId="1" xfId="4" applyFont="1" applyBorder="1" applyAlignment="1" applyProtection="1">
      <alignment horizontal="center" vertical="center"/>
      <protection locked="0"/>
    </xf>
    <xf numFmtId="0" fontId="13" fillId="0" borderId="17" xfId="4" applyFont="1" applyBorder="1" applyAlignment="1" applyProtection="1">
      <alignment horizontal="center" vertical="center"/>
      <protection locked="0"/>
    </xf>
    <xf numFmtId="0" fontId="2" fillId="0" borderId="10" xfId="4" applyBorder="1" applyAlignment="1">
      <alignment horizontal="center" vertical="center" wrapText="1"/>
    </xf>
    <xf numFmtId="0" fontId="2" fillId="0" borderId="7" xfId="4" applyBorder="1" applyAlignment="1">
      <alignment horizontal="center" vertical="center"/>
    </xf>
    <xf numFmtId="0" fontId="2" fillId="0" borderId="1" xfId="4" applyBorder="1" applyAlignment="1">
      <alignment horizontal="center" vertical="center"/>
    </xf>
    <xf numFmtId="0" fontId="2" fillId="0" borderId="17" xfId="4" applyBorder="1" applyAlignment="1">
      <alignment horizontal="center" vertical="center"/>
    </xf>
    <xf numFmtId="0" fontId="33" fillId="0" borderId="7" xfId="4" applyFont="1" applyBorder="1" applyAlignment="1">
      <alignment horizontal="center" vertical="center"/>
    </xf>
    <xf numFmtId="0" fontId="33" fillId="0" borderId="1" xfId="4" applyFont="1" applyBorder="1" applyAlignment="1">
      <alignment horizontal="center" vertical="center"/>
    </xf>
    <xf numFmtId="0" fontId="33" fillId="0" borderId="17" xfId="4" applyFont="1" applyBorder="1" applyAlignment="1">
      <alignment horizontal="center" vertical="center"/>
    </xf>
    <xf numFmtId="0" fontId="19" fillId="0" borderId="25" xfId="4" applyFont="1" applyBorder="1" applyAlignment="1" applyProtection="1">
      <alignment horizontal="center" vertical="center"/>
      <protection locked="0"/>
    </xf>
    <xf numFmtId="0" fontId="26" fillId="0" borderId="19" xfId="4" applyFont="1" applyBorder="1" applyAlignment="1" applyProtection="1">
      <alignment horizontal="center" vertical="center"/>
      <protection locked="0"/>
    </xf>
    <xf numFmtId="0" fontId="26" fillId="0" borderId="52" xfId="4" applyFont="1" applyBorder="1" applyAlignment="1" applyProtection="1">
      <alignment horizontal="center" vertical="center"/>
      <protection locked="0"/>
    </xf>
    <xf numFmtId="0" fontId="26" fillId="0" borderId="4" xfId="4" applyFont="1" applyBorder="1" applyAlignment="1" applyProtection="1">
      <alignment horizontal="center" vertical="center"/>
      <protection locked="0"/>
    </xf>
    <xf numFmtId="0" fontId="26" fillId="0" borderId="0" xfId="4" applyFont="1" applyAlignment="1" applyProtection="1">
      <alignment horizontal="center" vertical="center"/>
      <protection locked="0"/>
    </xf>
    <xf numFmtId="0" fontId="26" fillId="0" borderId="5" xfId="4" applyFont="1" applyBorder="1" applyAlignment="1" applyProtection="1">
      <alignment horizontal="center" vertical="center"/>
      <protection locked="0"/>
    </xf>
    <xf numFmtId="0" fontId="26" fillId="0" borderId="14" xfId="4" applyFont="1" applyBorder="1" applyAlignment="1" applyProtection="1">
      <alignment horizontal="center" vertical="center"/>
      <protection locked="0"/>
    </xf>
    <xf numFmtId="0" fontId="26" fillId="0" borderId="2" xfId="4" applyFont="1" applyBorder="1" applyAlignment="1" applyProtection="1">
      <alignment horizontal="center" vertical="center"/>
      <protection locked="0"/>
    </xf>
    <xf numFmtId="0" fontId="26" fillId="0" borderId="15" xfId="4" applyFont="1" applyBorder="1" applyAlignment="1" applyProtection="1">
      <alignment horizontal="center" vertical="center"/>
      <protection locked="0"/>
    </xf>
    <xf numFmtId="0" fontId="10" fillId="0" borderId="80" xfId="4" applyFont="1" applyBorder="1" applyAlignment="1" applyProtection="1">
      <alignment horizontal="center" vertical="center"/>
      <protection locked="0"/>
    </xf>
    <xf numFmtId="0" fontId="10" fillId="0" borderId="19" xfId="4" applyFont="1" applyBorder="1" applyAlignment="1" applyProtection="1">
      <alignment horizontal="center" vertical="center"/>
      <protection locked="0"/>
    </xf>
    <xf numFmtId="0" fontId="10" fillId="0" borderId="52" xfId="4" applyFont="1" applyBorder="1" applyAlignment="1" applyProtection="1">
      <alignment horizontal="center" vertical="center"/>
      <protection locked="0"/>
    </xf>
    <xf numFmtId="0" fontId="10" fillId="0" borderId="16" xfId="4" applyFont="1" applyBorder="1" applyAlignment="1" applyProtection="1">
      <alignment horizontal="center" vertical="center"/>
      <protection locked="0"/>
    </xf>
    <xf numFmtId="0" fontId="10" fillId="0" borderId="15" xfId="4" applyFont="1" applyBorder="1" applyAlignment="1" applyProtection="1">
      <alignment horizontal="center" vertical="center"/>
      <protection locked="0"/>
    </xf>
    <xf numFmtId="0" fontId="16" fillId="0" borderId="23" xfId="4" applyFont="1" applyBorder="1" applyAlignment="1" applyProtection="1">
      <alignment horizontal="center" vertical="center"/>
      <protection locked="0"/>
    </xf>
    <xf numFmtId="0" fontId="16" fillId="0" borderId="21" xfId="4" applyFont="1" applyBorder="1" applyAlignment="1" applyProtection="1">
      <alignment horizontal="center" vertical="center"/>
      <protection locked="0"/>
    </xf>
    <xf numFmtId="0" fontId="17" fillId="0" borderId="43" xfId="4" applyFont="1" applyBorder="1" applyAlignment="1" applyProtection="1">
      <alignment horizontal="center" vertical="center"/>
      <protection locked="0"/>
    </xf>
    <xf numFmtId="0" fontId="6" fillId="0" borderId="12" xfId="4" applyFont="1" applyBorder="1">
      <alignment vertical="center"/>
    </xf>
    <xf numFmtId="0" fontId="6" fillId="0" borderId="13" xfId="4" applyFont="1" applyBorder="1">
      <alignment vertical="center"/>
    </xf>
    <xf numFmtId="0" fontId="6" fillId="0" borderId="50" xfId="4" applyFont="1" applyBorder="1">
      <alignment vertical="center"/>
    </xf>
    <xf numFmtId="0" fontId="6" fillId="0" borderId="88" xfId="4" applyFont="1" applyBorder="1">
      <alignment vertical="center"/>
    </xf>
    <xf numFmtId="0" fontId="6" fillId="0" borderId="58" xfId="4" applyFont="1" applyBorder="1">
      <alignment vertical="center"/>
    </xf>
    <xf numFmtId="0" fontId="6" fillId="0" borderId="59" xfId="4" applyFont="1" applyBorder="1">
      <alignment vertical="center"/>
    </xf>
    <xf numFmtId="0" fontId="16" fillId="0" borderId="81" xfId="4" applyFont="1" applyBorder="1" applyAlignment="1" applyProtection="1">
      <alignment horizontal="center" vertical="center"/>
      <protection locked="0"/>
    </xf>
    <xf numFmtId="0" fontId="16" fillId="0" borderId="63" xfId="4" applyFont="1" applyBorder="1" applyAlignment="1" applyProtection="1">
      <alignment horizontal="center" vertical="center"/>
      <protection locked="0"/>
    </xf>
    <xf numFmtId="0" fontId="8" fillId="0" borderId="66" xfId="4" applyFont="1" applyBorder="1" applyAlignment="1" applyProtection="1">
      <alignment horizontal="center" vertical="center"/>
      <protection locked="0"/>
    </xf>
    <xf numFmtId="0" fontId="8" fillId="0" borderId="3" xfId="4" applyFont="1" applyBorder="1" applyAlignment="1" applyProtection="1">
      <alignment horizontal="center" vertical="center"/>
      <protection locked="0"/>
    </xf>
    <xf numFmtId="0" fontId="8" fillId="0" borderId="39" xfId="4" applyFont="1" applyBorder="1" applyAlignment="1" applyProtection="1">
      <alignment horizontal="center" vertical="center"/>
      <protection locked="0"/>
    </xf>
    <xf numFmtId="0" fontId="8" fillId="0" borderId="9" xfId="4" applyFont="1" applyBorder="1" applyAlignment="1" applyProtection="1">
      <alignment horizontal="center" vertical="center"/>
      <protection locked="0"/>
    </xf>
    <xf numFmtId="0" fontId="8" fillId="0" borderId="1" xfId="4" applyFont="1" applyBorder="1" applyAlignment="1" applyProtection="1">
      <alignment horizontal="center" vertical="center"/>
      <protection locked="0"/>
    </xf>
    <xf numFmtId="0" fontId="8" fillId="0" borderId="17" xfId="4" applyFont="1" applyBorder="1" applyAlignment="1" applyProtection="1">
      <alignment horizontal="center" vertical="center"/>
      <protection locked="0"/>
    </xf>
    <xf numFmtId="3" fontId="10" fillId="0" borderId="71" xfId="4" applyNumberFormat="1" applyFont="1" applyBorder="1" applyAlignment="1">
      <alignment horizontal="right" vertical="center"/>
    </xf>
    <xf numFmtId="3" fontId="10" fillId="0" borderId="34" xfId="4" applyNumberFormat="1" applyFont="1" applyBorder="1" applyAlignment="1">
      <alignment horizontal="right" vertical="center"/>
    </xf>
    <xf numFmtId="0" fontId="25" fillId="0" borderId="71" xfId="4" applyFont="1" applyBorder="1" applyAlignment="1" applyProtection="1">
      <alignment horizontal="center" vertical="center"/>
      <protection locked="0"/>
    </xf>
    <xf numFmtId="0" fontId="25" fillId="0" borderId="34" xfId="4" applyFont="1" applyBorder="1" applyAlignment="1" applyProtection="1">
      <alignment horizontal="center" vertical="center"/>
      <protection locked="0"/>
    </xf>
    <xf numFmtId="0" fontId="25" fillId="0" borderId="35" xfId="4" applyFont="1" applyBorder="1" applyAlignment="1" applyProtection="1">
      <alignment horizontal="center" vertical="center"/>
      <protection locked="0"/>
    </xf>
    <xf numFmtId="0" fontId="25" fillId="0" borderId="71" xfId="4" applyFont="1" applyBorder="1" applyAlignment="1">
      <alignment horizontal="center" vertical="center"/>
    </xf>
    <xf numFmtId="0" fontId="25" fillId="0" borderId="34" xfId="4" applyFont="1" applyBorder="1" applyAlignment="1">
      <alignment horizontal="center" vertical="center"/>
    </xf>
    <xf numFmtId="0" fontId="25" fillId="0" borderId="64" xfId="4" applyFont="1" applyBorder="1" applyAlignment="1">
      <alignment horizontal="center" vertical="center"/>
    </xf>
    <xf numFmtId="0" fontId="10" fillId="0" borderId="71" xfId="4" applyFont="1" applyBorder="1" applyAlignment="1">
      <alignment horizontal="center" vertical="center"/>
    </xf>
    <xf numFmtId="0" fontId="10" fillId="0" borderId="35" xfId="4" applyFont="1" applyBorder="1" applyAlignment="1">
      <alignment horizontal="center" vertical="center"/>
    </xf>
    <xf numFmtId="177" fontId="12" fillId="0" borderId="34" xfId="10" applyNumberFormat="1" applyFont="1" applyBorder="1">
      <alignment vertical="center"/>
    </xf>
    <xf numFmtId="177" fontId="10" fillId="0" borderId="4" xfId="4" applyNumberFormat="1" applyFont="1" applyBorder="1" applyAlignment="1"/>
    <xf numFmtId="177" fontId="10" fillId="0" borderId="0" xfId="4" applyNumberFormat="1" applyFont="1" applyAlignment="1"/>
    <xf numFmtId="177" fontId="10" fillId="0" borderId="7" xfId="4" applyNumberFormat="1" applyFont="1" applyBorder="1" applyAlignment="1"/>
    <xf numFmtId="177" fontId="10" fillId="0" borderId="1" xfId="4" applyNumberFormat="1" applyFont="1" applyBorder="1" applyAlignment="1"/>
    <xf numFmtId="0" fontId="1" fillId="3" borderId="6" xfId="4" applyFont="1" applyFill="1" applyBorder="1" applyAlignment="1">
      <alignment horizontal="center" vertical="center"/>
    </xf>
    <xf numFmtId="0" fontId="1" fillId="3" borderId="0" xfId="4" applyFont="1" applyFill="1" applyAlignment="1">
      <alignment horizontal="center" vertical="center"/>
    </xf>
    <xf numFmtId="0" fontId="1" fillId="3" borderId="29" xfId="4" applyFont="1" applyFill="1" applyBorder="1" applyAlignment="1">
      <alignment horizontal="center" vertical="center"/>
    </xf>
    <xf numFmtId="0" fontId="1" fillId="3" borderId="9" xfId="4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1" fillId="3" borderId="17" xfId="4" applyFont="1" applyFill="1" applyBorder="1" applyAlignment="1">
      <alignment horizontal="center" vertical="center"/>
    </xf>
    <xf numFmtId="0" fontId="19" fillId="0" borderId="4" xfId="4" applyFont="1" applyBorder="1" applyAlignment="1" applyProtection="1">
      <alignment horizontal="center" vertical="center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9" fillId="0" borderId="5" xfId="4" applyFont="1" applyBorder="1" applyAlignment="1" applyProtection="1">
      <alignment horizontal="center" vertical="center"/>
      <protection locked="0"/>
    </xf>
    <xf numFmtId="0" fontId="19" fillId="0" borderId="14" xfId="4" applyFont="1" applyBorder="1" applyAlignment="1" applyProtection="1">
      <alignment horizontal="center" vertical="center"/>
      <protection locked="0"/>
    </xf>
    <xf numFmtId="0" fontId="19" fillId="0" borderId="2" xfId="4" applyFont="1" applyBorder="1" applyAlignment="1" applyProtection="1">
      <alignment horizontal="center" vertical="center"/>
      <protection locked="0"/>
    </xf>
    <xf numFmtId="0" fontId="19" fillId="0" borderId="15" xfId="4" applyFont="1" applyBorder="1" applyAlignment="1" applyProtection="1">
      <alignment horizontal="center" vertical="center"/>
      <protection locked="0"/>
    </xf>
    <xf numFmtId="0" fontId="10" fillId="0" borderId="6" xfId="4" applyFont="1" applyBorder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center" vertical="center"/>
      <protection locked="0"/>
    </xf>
    <xf numFmtId="0" fontId="10" fillId="0" borderId="5" xfId="4" applyFont="1" applyBorder="1" applyAlignment="1" applyProtection="1">
      <alignment horizontal="center" vertical="center"/>
      <protection locked="0"/>
    </xf>
    <xf numFmtId="0" fontId="28" fillId="0" borderId="54" xfId="4" applyFont="1" applyBorder="1" applyAlignment="1" applyProtection="1">
      <alignment horizontal="center" vertical="center"/>
      <protection locked="0"/>
    </xf>
    <xf numFmtId="0" fontId="28" fillId="0" borderId="44" xfId="4" applyFont="1" applyBorder="1" applyAlignment="1" applyProtection="1">
      <alignment horizontal="center" vertical="center"/>
      <protection locked="0"/>
    </xf>
    <xf numFmtId="0" fontId="28" fillId="0" borderId="27" xfId="4" applyFont="1" applyBorder="1" applyAlignment="1" applyProtection="1">
      <alignment horizontal="center" vertical="center"/>
      <protection locked="0"/>
    </xf>
    <xf numFmtId="0" fontId="28" fillId="0" borderId="43" xfId="4" applyFont="1" applyBorder="1" applyAlignment="1" applyProtection="1">
      <alignment horizontal="center" vertical="center"/>
      <protection locked="0"/>
    </xf>
    <xf numFmtId="0" fontId="20" fillId="0" borderId="76" xfId="4" applyFont="1" applyBorder="1" applyAlignment="1" applyProtection="1">
      <alignment horizontal="center" vertical="center"/>
      <protection locked="0"/>
    </xf>
    <xf numFmtId="0" fontId="20" fillId="0" borderId="77" xfId="4" applyFont="1" applyBorder="1" applyAlignment="1" applyProtection="1">
      <alignment horizontal="center" vertical="center"/>
      <protection locked="0"/>
    </xf>
    <xf numFmtId="0" fontId="28" fillId="0" borderId="68" xfId="4" applyFont="1" applyBorder="1" applyAlignment="1" applyProtection="1">
      <alignment horizontal="center" vertical="center"/>
      <protection locked="0"/>
    </xf>
    <xf numFmtId="0" fontId="28" fillId="0" borderId="51" xfId="4" applyFont="1" applyBorder="1" applyAlignment="1" applyProtection="1">
      <alignment horizontal="center" vertical="center"/>
      <protection locked="0"/>
    </xf>
    <xf numFmtId="0" fontId="11" fillId="0" borderId="10" xfId="4" applyFont="1" applyBorder="1" applyAlignment="1" applyProtection="1">
      <alignment horizontal="center" vertical="center" wrapText="1"/>
      <protection locked="0"/>
    </xf>
    <xf numFmtId="0" fontId="11" fillId="0" borderId="13" xfId="4" applyFont="1" applyBorder="1" applyAlignment="1" applyProtection="1">
      <alignment horizontal="center" vertical="center" wrapText="1"/>
      <protection locked="0"/>
    </xf>
    <xf numFmtId="0" fontId="11" fillId="0" borderId="14" xfId="4" applyFont="1" applyBorder="1" applyAlignment="1" applyProtection="1">
      <alignment horizontal="center" vertical="center" wrapText="1"/>
      <protection locked="0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0" borderId="11" xfId="4" applyFont="1" applyBorder="1" applyAlignment="1" applyProtection="1">
      <alignment horizontal="center" vertical="center" wrapText="1"/>
      <protection locked="0"/>
    </xf>
    <xf numFmtId="0" fontId="11" fillId="0" borderId="15" xfId="4" applyFont="1" applyBorder="1" applyAlignment="1" applyProtection="1">
      <alignment horizontal="center" vertical="center" wrapText="1"/>
      <protection locked="0"/>
    </xf>
    <xf numFmtId="0" fontId="28" fillId="0" borderId="62" xfId="4" applyFont="1" applyBorder="1" applyAlignment="1" applyProtection="1">
      <alignment horizontal="center" vertical="center"/>
      <protection locked="0"/>
    </xf>
    <xf numFmtId="0" fontId="28" fillId="0" borderId="63" xfId="4" applyFont="1" applyBorder="1" applyAlignment="1" applyProtection="1">
      <alignment horizontal="center" vertical="center"/>
      <protection locked="0"/>
    </xf>
    <xf numFmtId="177" fontId="11" fillId="0" borderId="4" xfId="1" applyNumberFormat="1" applyFont="1" applyFill="1" applyBorder="1" applyAlignment="1" applyProtection="1">
      <alignment horizontal="center" vertical="center"/>
    </xf>
    <xf numFmtId="177" fontId="11" fillId="0" borderId="0" xfId="1" applyNumberFormat="1" applyFont="1" applyFill="1" applyBorder="1" applyAlignment="1" applyProtection="1">
      <alignment horizontal="center" vertical="center"/>
    </xf>
    <xf numFmtId="177" fontId="11" fillId="0" borderId="5" xfId="1" applyNumberFormat="1" applyFont="1" applyFill="1" applyBorder="1" applyAlignment="1" applyProtection="1">
      <alignment horizontal="center" vertical="center"/>
    </xf>
    <xf numFmtId="177" fontId="11" fillId="0" borderId="7" xfId="1" applyNumberFormat="1" applyFont="1" applyFill="1" applyBorder="1" applyAlignment="1" applyProtection="1">
      <alignment horizontal="center" vertical="center"/>
    </xf>
    <xf numFmtId="177" fontId="11" fillId="0" borderId="1" xfId="1" applyNumberFormat="1" applyFont="1" applyFill="1" applyBorder="1" applyAlignment="1" applyProtection="1">
      <alignment horizontal="center" vertical="center"/>
    </xf>
    <xf numFmtId="177" fontId="11" fillId="0" borderId="8" xfId="1" applyNumberFormat="1" applyFont="1" applyFill="1" applyBorder="1" applyAlignment="1" applyProtection="1">
      <alignment horizontal="center" vertical="center"/>
    </xf>
    <xf numFmtId="0" fontId="3" fillId="0" borderId="0" xfId="4" applyFont="1" applyAlignment="1">
      <alignment horizontal="center" vertical="top"/>
    </xf>
    <xf numFmtId="0" fontId="3" fillId="0" borderId="5" xfId="4" applyFont="1" applyBorder="1" applyAlignment="1">
      <alignment horizontal="center" vertical="top"/>
    </xf>
    <xf numFmtId="0" fontId="3" fillId="0" borderId="8" xfId="4" applyFont="1" applyBorder="1" applyAlignment="1">
      <alignment horizontal="center" vertical="top"/>
    </xf>
    <xf numFmtId="0" fontId="16" fillId="0" borderId="47" xfId="4" applyFont="1" applyBorder="1" applyAlignment="1" applyProtection="1">
      <alignment vertical="top"/>
      <protection locked="0"/>
    </xf>
    <xf numFmtId="0" fontId="1" fillId="0" borderId="1" xfId="10" applyFont="1" applyBorder="1" applyAlignment="1" applyProtection="1">
      <alignment vertical="top"/>
      <protection locked="0"/>
    </xf>
    <xf numFmtId="3" fontId="10" fillId="0" borderId="4" xfId="4" applyNumberFormat="1" applyFont="1" applyBorder="1" applyAlignment="1" applyProtection="1">
      <protection locked="0"/>
    </xf>
    <xf numFmtId="0" fontId="12" fillId="0" borderId="0" xfId="10" applyFont="1" applyAlignment="1" applyProtection="1">
      <protection locked="0"/>
    </xf>
    <xf numFmtId="0" fontId="16" fillId="0" borderId="26" xfId="4" applyFont="1" applyBorder="1" applyAlignment="1">
      <alignment horizontal="center"/>
    </xf>
    <xf numFmtId="0" fontId="16" fillId="0" borderId="47" xfId="4" applyFont="1" applyBorder="1" applyAlignment="1">
      <alignment horizontal="center"/>
    </xf>
    <xf numFmtId="0" fontId="16" fillId="0" borderId="54" xfId="4" applyFont="1" applyBorder="1" applyAlignment="1">
      <alignment horizontal="center"/>
    </xf>
    <xf numFmtId="0" fontId="16" fillId="0" borderId="44" xfId="4" applyFont="1" applyBorder="1" applyAlignment="1">
      <alignment horizontal="center"/>
    </xf>
    <xf numFmtId="0" fontId="1" fillId="0" borderId="6" xfId="4" applyFont="1" applyBorder="1" applyAlignment="1">
      <alignment horizontal="center" vertical="center"/>
    </xf>
    <xf numFmtId="0" fontId="1" fillId="0" borderId="29" xfId="4" applyFont="1" applyBorder="1" applyAlignment="1">
      <alignment horizontal="center" vertical="center"/>
    </xf>
    <xf numFmtId="3" fontId="10" fillId="0" borderId="0" xfId="4" applyNumberFormat="1" applyFont="1" applyAlignment="1" applyProtection="1">
      <protection locked="0"/>
    </xf>
    <xf numFmtId="3" fontId="10" fillId="0" borderId="7" xfId="4" applyNumberFormat="1" applyFont="1" applyBorder="1" applyAlignment="1" applyProtection="1">
      <protection locked="0"/>
    </xf>
    <xf numFmtId="3" fontId="10" fillId="0" borderId="1" xfId="4" applyNumberFormat="1" applyFont="1" applyBorder="1" applyAlignment="1" applyProtection="1">
      <protection locked="0"/>
    </xf>
    <xf numFmtId="0" fontId="30" fillId="0" borderId="4" xfId="4" applyFont="1" applyBorder="1" applyAlignment="1" applyProtection="1">
      <alignment horizontal="center" vertical="center"/>
      <protection locked="0"/>
    </xf>
    <xf numFmtId="0" fontId="30" fillId="0" borderId="0" xfId="4" applyFont="1" applyAlignment="1" applyProtection="1">
      <alignment horizontal="center" vertical="center"/>
      <protection locked="0"/>
    </xf>
    <xf numFmtId="0" fontId="30" fillId="0" borderId="5" xfId="4" applyFont="1" applyBorder="1" applyAlignment="1" applyProtection="1">
      <alignment horizontal="center" vertical="center"/>
      <protection locked="0"/>
    </xf>
    <xf numFmtId="0" fontId="30" fillId="0" borderId="14" xfId="4" applyFont="1" applyBorder="1" applyAlignment="1" applyProtection="1">
      <alignment horizontal="center" vertical="center"/>
      <protection locked="0"/>
    </xf>
    <xf numFmtId="0" fontId="30" fillId="0" borderId="2" xfId="4" applyFont="1" applyBorder="1" applyAlignment="1" applyProtection="1">
      <alignment horizontal="center" vertical="center"/>
      <protection locked="0"/>
    </xf>
    <xf numFmtId="0" fontId="30" fillId="0" borderId="15" xfId="4" applyFont="1" applyBorder="1" applyAlignment="1" applyProtection="1">
      <alignment horizontal="center" vertical="center"/>
      <protection locked="0"/>
    </xf>
    <xf numFmtId="0" fontId="16" fillId="0" borderId="78" xfId="4" applyFont="1" applyBorder="1" applyAlignment="1">
      <alignment horizontal="center"/>
    </xf>
    <xf numFmtId="0" fontId="16" fillId="0" borderId="79" xfId="4" applyFont="1" applyBorder="1" applyAlignment="1">
      <alignment horizontal="center"/>
    </xf>
    <xf numFmtId="3" fontId="10" fillId="0" borderId="10" xfId="4" applyNumberFormat="1" applyFont="1" applyBorder="1" applyAlignment="1" applyProtection="1">
      <alignment horizontal="right"/>
      <protection locked="0"/>
    </xf>
    <xf numFmtId="3" fontId="10" fillId="0" borderId="13" xfId="4" applyNumberFormat="1" applyFont="1" applyBorder="1" applyAlignment="1" applyProtection="1">
      <alignment horizontal="right"/>
      <protection locked="0"/>
    </xf>
    <xf numFmtId="0" fontId="19" fillId="3" borderId="10" xfId="4" applyFont="1" applyFill="1" applyBorder="1" applyAlignment="1">
      <alignment horizontal="center" vertical="center"/>
    </xf>
    <xf numFmtId="0" fontId="19" fillId="3" borderId="50" xfId="4" applyFont="1" applyFill="1" applyBorder="1" applyAlignment="1">
      <alignment horizontal="center" vertical="center"/>
    </xf>
    <xf numFmtId="0" fontId="19" fillId="3" borderId="14" xfId="4" applyFont="1" applyFill="1" applyBorder="1" applyAlignment="1">
      <alignment horizontal="center" vertical="center"/>
    </xf>
    <xf numFmtId="0" fontId="19" fillId="3" borderId="46" xfId="4" applyFont="1" applyFill="1" applyBorder="1" applyAlignment="1">
      <alignment horizontal="center" vertical="center"/>
    </xf>
    <xf numFmtId="0" fontId="30" fillId="0" borderId="42" xfId="4" applyFont="1" applyBorder="1" applyAlignment="1" applyProtection="1">
      <alignment horizontal="center" vertical="center"/>
      <protection locked="0"/>
    </xf>
    <xf numFmtId="0" fontId="30" fillId="0" borderId="3" xfId="4" applyFont="1" applyBorder="1" applyAlignment="1" applyProtection="1">
      <alignment horizontal="center" vertical="center"/>
      <protection locked="0"/>
    </xf>
    <xf numFmtId="0" fontId="30" fillId="0" borderId="53" xfId="4" applyFont="1" applyBorder="1" applyAlignment="1" applyProtection="1">
      <alignment horizontal="center" vertical="center"/>
      <protection locked="0"/>
    </xf>
    <xf numFmtId="0" fontId="30" fillId="0" borderId="7" xfId="4" applyFont="1" applyBorder="1" applyAlignment="1" applyProtection="1">
      <alignment horizontal="center" vertical="center"/>
      <protection locked="0"/>
    </xf>
    <xf numFmtId="0" fontId="30" fillId="0" borderId="1" xfId="4" applyFont="1" applyBorder="1" applyAlignment="1" applyProtection="1">
      <alignment horizontal="center" vertical="center"/>
      <protection locked="0"/>
    </xf>
    <xf numFmtId="0" fontId="30" fillId="0" borderId="8" xfId="4" applyFont="1" applyBorder="1" applyAlignment="1" applyProtection="1">
      <alignment horizontal="center" vertical="center"/>
      <protection locked="0"/>
    </xf>
    <xf numFmtId="0" fontId="29" fillId="0" borderId="66" xfId="4" applyFont="1" applyBorder="1" applyAlignment="1" applyProtection="1">
      <alignment horizontal="center" vertical="center"/>
      <protection locked="0"/>
    </xf>
    <xf numFmtId="0" fontId="29" fillId="0" borderId="3" xfId="4" applyFont="1" applyBorder="1" applyAlignment="1" applyProtection="1">
      <alignment horizontal="center" vertical="center"/>
      <protection locked="0"/>
    </xf>
    <xf numFmtId="0" fontId="29" fillId="0" borderId="53" xfId="4" applyFont="1" applyBorder="1" applyAlignment="1" applyProtection="1">
      <alignment horizontal="center" vertical="center"/>
      <protection locked="0"/>
    </xf>
    <xf numFmtId="0" fontId="29" fillId="0" borderId="16" xfId="4" applyFont="1" applyBorder="1" applyAlignment="1" applyProtection="1">
      <alignment horizontal="center" vertical="center"/>
      <protection locked="0"/>
    </xf>
    <xf numFmtId="0" fontId="29" fillId="0" borderId="2" xfId="4" applyFont="1" applyBorder="1" applyAlignment="1" applyProtection="1">
      <alignment horizontal="center" vertical="center"/>
      <protection locked="0"/>
    </xf>
    <xf numFmtId="0" fontId="29" fillId="0" borderId="15" xfId="4" applyFont="1" applyBorder="1" applyAlignment="1" applyProtection="1">
      <alignment horizontal="center" vertical="center"/>
      <protection locked="0"/>
    </xf>
    <xf numFmtId="0" fontId="28" fillId="0" borderId="40" xfId="4" applyFont="1" applyBorder="1" applyAlignment="1" applyProtection="1">
      <alignment horizontal="center" vertical="center"/>
      <protection locked="0"/>
    </xf>
    <xf numFmtId="0" fontId="28" fillId="0" borderId="38" xfId="4" applyFont="1" applyBorder="1" applyAlignment="1" applyProtection="1">
      <alignment horizontal="center" vertical="center"/>
      <protection locked="0"/>
    </xf>
    <xf numFmtId="3" fontId="10" fillId="0" borderId="42" xfId="4" applyNumberFormat="1" applyFont="1" applyBorder="1" applyAlignment="1" applyProtection="1">
      <protection locked="0"/>
    </xf>
    <xf numFmtId="3" fontId="10" fillId="0" borderId="3" xfId="4" applyNumberFormat="1" applyFont="1" applyBorder="1" applyAlignment="1" applyProtection="1">
      <protection locked="0"/>
    </xf>
    <xf numFmtId="0" fontId="10" fillId="0" borderId="10" xfId="4" applyFont="1" applyBorder="1" applyAlignment="1">
      <alignment horizontal="right" vertical="center"/>
    </xf>
    <xf numFmtId="0" fontId="10" fillId="0" borderId="13" xfId="4" applyFont="1" applyBorder="1" applyAlignment="1">
      <alignment horizontal="right" vertical="center"/>
    </xf>
    <xf numFmtId="0" fontId="10" fillId="0" borderId="7" xfId="4" applyFont="1" applyBorder="1" applyAlignment="1">
      <alignment horizontal="right" vertical="center"/>
    </xf>
    <xf numFmtId="0" fontId="10" fillId="0" borderId="1" xfId="4" applyFont="1" applyBorder="1" applyAlignment="1">
      <alignment horizontal="right" vertical="center"/>
    </xf>
    <xf numFmtId="0" fontId="28" fillId="0" borderId="70" xfId="4" applyFont="1" applyBorder="1" applyAlignment="1" applyProtection="1">
      <alignment horizontal="center" vertical="center"/>
      <protection locked="0"/>
    </xf>
    <xf numFmtId="0" fontId="11" fillId="0" borderId="7" xfId="4" applyFont="1" applyBorder="1" applyAlignment="1" applyProtection="1">
      <alignment horizontal="center" vertical="center" wrapText="1"/>
      <protection locked="0"/>
    </xf>
    <xf numFmtId="0" fontId="11" fillId="0" borderId="1" xfId="4" applyFont="1" applyBorder="1" applyAlignment="1" applyProtection="1">
      <alignment horizontal="center" vertical="center" wrapText="1"/>
      <protection locked="0"/>
    </xf>
    <xf numFmtId="0" fontId="20" fillId="0" borderId="72" xfId="4" applyFont="1" applyBorder="1" applyAlignment="1" applyProtection="1">
      <alignment horizontal="center" vertical="center"/>
      <protection locked="0"/>
    </xf>
    <xf numFmtId="0" fontId="20" fillId="0" borderId="49" xfId="4" applyFont="1" applyBorder="1" applyAlignment="1" applyProtection="1">
      <alignment horizontal="center" vertical="center"/>
      <protection locked="0"/>
    </xf>
    <xf numFmtId="0" fontId="20" fillId="0" borderId="73" xfId="4" applyFont="1" applyBorder="1" applyAlignment="1" applyProtection="1">
      <alignment horizontal="center" vertical="center"/>
      <protection locked="0"/>
    </xf>
    <xf numFmtId="0" fontId="11" fillId="0" borderId="8" xfId="4" applyFont="1" applyBorder="1" applyAlignment="1" applyProtection="1">
      <alignment horizontal="center" vertical="center" wrapText="1"/>
      <protection locked="0"/>
    </xf>
    <xf numFmtId="177" fontId="10" fillId="0" borderId="61" xfId="4" applyNumberFormat="1" applyFont="1" applyBorder="1" applyAlignment="1">
      <alignment horizontal="center" vertical="center"/>
    </xf>
    <xf numFmtId="177" fontId="10" fillId="0" borderId="33" xfId="4" applyNumberFormat="1" applyFont="1" applyBorder="1" applyAlignment="1">
      <alignment horizontal="center" vertical="center"/>
    </xf>
    <xf numFmtId="177" fontId="10" fillId="0" borderId="61" xfId="4" applyNumberFormat="1" applyFont="1" applyBorder="1" applyAlignment="1">
      <alignment horizontal="right" vertical="center"/>
    </xf>
    <xf numFmtId="177" fontId="10" fillId="0" borderId="32" xfId="4" applyNumberFormat="1" applyFont="1" applyBorder="1" applyAlignment="1">
      <alignment horizontal="right" vertical="center"/>
    </xf>
    <xf numFmtId="0" fontId="8" fillId="0" borderId="32" xfId="4" applyFont="1" applyBorder="1" applyAlignment="1">
      <alignment horizontal="center" vertical="center"/>
    </xf>
    <xf numFmtId="177" fontId="10" fillId="0" borderId="32" xfId="4" applyNumberFormat="1" applyFont="1" applyBorder="1" applyAlignment="1"/>
    <xf numFmtId="177" fontId="12" fillId="0" borderId="32" xfId="10" applyNumberFormat="1" applyFont="1" applyBorder="1">
      <alignment vertical="center"/>
    </xf>
    <xf numFmtId="0" fontId="25" fillId="0" borderId="61" xfId="4" applyFont="1" applyBorder="1" applyAlignment="1" applyProtection="1">
      <alignment horizontal="center" vertical="center"/>
      <protection locked="0"/>
    </xf>
    <xf numFmtId="0" fontId="25" fillId="0" borderId="32" xfId="4" applyFont="1" applyBorder="1" applyAlignment="1" applyProtection="1">
      <alignment horizontal="center" vertical="center"/>
      <protection locked="0"/>
    </xf>
    <xf numFmtId="0" fontId="25" fillId="0" borderId="33" xfId="4" applyFont="1" applyBorder="1" applyAlignment="1" applyProtection="1">
      <alignment horizontal="center" vertical="center"/>
      <protection locked="0"/>
    </xf>
    <xf numFmtId="0" fontId="1" fillId="0" borderId="32" xfId="4" applyFont="1" applyBorder="1" applyAlignment="1">
      <alignment horizontal="center" vertical="center"/>
    </xf>
    <xf numFmtId="0" fontId="1" fillId="0" borderId="65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29" xfId="4" applyFont="1" applyBorder="1" applyAlignment="1">
      <alignment horizontal="center" vertical="center"/>
    </xf>
    <xf numFmtId="0" fontId="10" fillId="0" borderId="4" xfId="4" applyFont="1" applyBorder="1" applyAlignment="1" applyProtection="1">
      <alignment horizontal="center" vertical="center"/>
      <protection locked="0"/>
    </xf>
    <xf numFmtId="0" fontId="10" fillId="0" borderId="7" xfId="4" applyFont="1" applyBorder="1" applyAlignment="1" applyProtection="1">
      <alignment horizontal="center" vertical="center"/>
      <protection locked="0"/>
    </xf>
    <xf numFmtId="0" fontId="10" fillId="0" borderId="1" xfId="4" applyFont="1" applyBorder="1" applyAlignment="1" applyProtection="1">
      <alignment horizontal="center" vertical="center"/>
      <protection locked="0"/>
    </xf>
    <xf numFmtId="177" fontId="10" fillId="0" borderId="42" xfId="4" applyNumberFormat="1" applyFont="1" applyBorder="1" applyAlignment="1"/>
    <xf numFmtId="177" fontId="10" fillId="0" borderId="3" xfId="4" applyNumberFormat="1" applyFont="1" applyBorder="1" applyAlignment="1"/>
    <xf numFmtId="0" fontId="1" fillId="3" borderId="66" xfId="4" applyFont="1" applyFill="1" applyBorder="1" applyAlignment="1">
      <alignment horizontal="center" vertical="center"/>
    </xf>
    <xf numFmtId="0" fontId="1" fillId="3" borderId="3" xfId="4" applyFont="1" applyFill="1" applyBorder="1" applyAlignment="1">
      <alignment horizontal="center" vertical="center"/>
    </xf>
    <xf numFmtId="0" fontId="1" fillId="3" borderId="39" xfId="4" applyFont="1" applyFill="1" applyBorder="1" applyAlignment="1">
      <alignment horizontal="center" vertical="center"/>
    </xf>
    <xf numFmtId="0" fontId="1" fillId="0" borderId="66" xfId="4" applyFont="1" applyBorder="1" applyAlignment="1">
      <alignment horizontal="center" vertical="center"/>
    </xf>
    <xf numFmtId="0" fontId="1" fillId="0" borderId="39" xfId="4" applyFont="1" applyBorder="1" applyAlignment="1">
      <alignment horizontal="center" vertical="center"/>
    </xf>
    <xf numFmtId="0" fontId="10" fillId="0" borderId="17" xfId="4" applyFont="1" applyBorder="1" applyAlignment="1" applyProtection="1">
      <alignment horizontal="center" vertical="center"/>
      <protection locked="0"/>
    </xf>
    <xf numFmtId="0" fontId="19" fillId="3" borderId="7" xfId="4" applyFont="1" applyFill="1" applyBorder="1" applyAlignment="1">
      <alignment horizontal="center" vertical="center"/>
    </xf>
    <xf numFmtId="0" fontId="19" fillId="3" borderId="17" xfId="4" applyFont="1" applyFill="1" applyBorder="1" applyAlignment="1">
      <alignment horizontal="center" vertical="center"/>
    </xf>
    <xf numFmtId="0" fontId="7" fillId="0" borderId="66" xfId="4" quotePrefix="1" applyFont="1" applyBorder="1" applyAlignment="1">
      <alignment horizontal="center" vertical="center"/>
    </xf>
    <xf numFmtId="0" fontId="7" fillId="0" borderId="39" xfId="4" quotePrefix="1" applyFont="1" applyBorder="1" applyAlignment="1">
      <alignment horizontal="center" vertical="center"/>
    </xf>
    <xf numFmtId="0" fontId="25" fillId="0" borderId="61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65" xfId="4" applyFont="1" applyBorder="1" applyAlignment="1">
      <alignment horizontal="center" vertical="center"/>
    </xf>
    <xf numFmtId="0" fontId="17" fillId="0" borderId="50" xfId="4" applyFont="1" applyBorder="1" applyAlignment="1">
      <alignment horizontal="center"/>
    </xf>
    <xf numFmtId="177" fontId="10" fillId="0" borderId="10" xfId="4" applyNumberFormat="1" applyFont="1" applyBorder="1" applyAlignment="1">
      <alignment horizontal="right"/>
    </xf>
    <xf numFmtId="177" fontId="10" fillId="0" borderId="13" xfId="4" applyNumberFormat="1" applyFont="1" applyBorder="1" applyAlignment="1">
      <alignment horizontal="right"/>
    </xf>
    <xf numFmtId="0" fontId="17" fillId="0" borderId="50" xfId="4" applyFont="1" applyBorder="1" applyAlignment="1">
      <alignment horizontal="center" vertical="top"/>
    </xf>
    <xf numFmtId="0" fontId="2" fillId="0" borderId="1" xfId="4" applyBorder="1" applyAlignment="1" applyProtection="1">
      <alignment horizontal="center" vertical="center"/>
      <protection locked="0"/>
    </xf>
    <xf numFmtId="0" fontId="38" fillId="0" borderId="0" xfId="4" applyFont="1" applyAlignment="1" applyProtection="1">
      <alignment horizontal="center" vertical="center"/>
      <protection locked="0"/>
    </xf>
    <xf numFmtId="0" fontId="2" fillId="0" borderId="0" xfId="4" applyAlignment="1" applyProtection="1">
      <alignment horizontal="center" vertical="center"/>
      <protection locked="0"/>
    </xf>
    <xf numFmtId="0" fontId="6" fillId="0" borderId="50" xfId="4" applyFont="1" applyBorder="1" applyAlignment="1">
      <alignment horizontal="center" vertical="center"/>
    </xf>
    <xf numFmtId="0" fontId="6" fillId="0" borderId="59" xfId="4" applyFont="1" applyBorder="1" applyAlignment="1">
      <alignment horizontal="center" vertical="center"/>
    </xf>
    <xf numFmtId="0" fontId="6" fillId="0" borderId="12" xfId="4" applyFont="1" applyBorder="1" applyAlignment="1">
      <alignment horizontal="center" vertical="center"/>
    </xf>
    <xf numFmtId="0" fontId="6" fillId="0" borderId="9" xfId="4" applyFont="1" applyBorder="1">
      <alignment vertical="center"/>
    </xf>
    <xf numFmtId="0" fontId="6" fillId="0" borderId="1" xfId="4" applyFont="1" applyBorder="1">
      <alignment vertical="center"/>
    </xf>
    <xf numFmtId="0" fontId="6" fillId="0" borderId="17" xfId="4" applyFont="1" applyBorder="1">
      <alignment vertical="center"/>
    </xf>
    <xf numFmtId="0" fontId="6" fillId="0" borderId="82" xfId="4" applyFont="1" applyBorder="1" applyAlignment="1">
      <alignment horizontal="center" vertical="center" textRotation="255"/>
    </xf>
    <xf numFmtId="0" fontId="6" fillId="0" borderId="83" xfId="4" applyFont="1" applyBorder="1" applyAlignment="1">
      <alignment horizontal="center" vertical="center" textRotation="255"/>
    </xf>
    <xf numFmtId="0" fontId="6" fillId="0" borderId="84" xfId="4" applyFont="1" applyBorder="1" applyAlignment="1">
      <alignment horizontal="center" vertical="center" textRotation="255"/>
    </xf>
    <xf numFmtId="0" fontId="6" fillId="0" borderId="85" xfId="4" applyFont="1" applyBorder="1" applyAlignment="1">
      <alignment horizontal="center" vertical="center" textRotation="255"/>
    </xf>
    <xf numFmtId="0" fontId="5" fillId="0" borderId="86" xfId="4" applyFont="1" applyBorder="1" applyAlignment="1">
      <alignment horizontal="center" vertical="center"/>
    </xf>
    <xf numFmtId="0" fontId="2" fillId="0" borderId="87" xfId="4" applyBorder="1" applyAlignment="1">
      <alignment horizontal="center" vertical="center"/>
    </xf>
    <xf numFmtId="177" fontId="10" fillId="0" borderId="25" xfId="4" applyNumberFormat="1" applyFont="1" applyBorder="1" applyAlignment="1"/>
    <xf numFmtId="177" fontId="10" fillId="0" borderId="19" xfId="4" applyNumberFormat="1" applyFont="1" applyBorder="1" applyAlignment="1"/>
    <xf numFmtId="0" fontId="1" fillId="3" borderId="80" xfId="4" applyFont="1" applyFill="1" applyBorder="1" applyAlignment="1">
      <alignment horizontal="center" vertical="center"/>
    </xf>
    <xf numFmtId="0" fontId="1" fillId="3" borderId="19" xfId="4" applyFont="1" applyFill="1" applyBorder="1" applyAlignment="1">
      <alignment horizontal="center" vertical="center"/>
    </xf>
    <xf numFmtId="0" fontId="1" fillId="3" borderId="22" xfId="4" applyFont="1" applyFill="1" applyBorder="1" applyAlignment="1">
      <alignment horizontal="center" vertical="center"/>
    </xf>
    <xf numFmtId="0" fontId="2" fillId="0" borderId="7" xfId="4" applyBorder="1">
      <alignment vertical="center"/>
    </xf>
    <xf numFmtId="0" fontId="2" fillId="0" borderId="1" xfId="4" applyBorder="1">
      <alignment vertical="center"/>
    </xf>
    <xf numFmtId="0" fontId="7" fillId="0" borderId="12" xfId="4" quotePrefix="1" applyFont="1" applyBorder="1" applyAlignment="1">
      <alignment horizontal="center" vertical="center"/>
    </xf>
    <xf numFmtId="0" fontId="7" fillId="0" borderId="50" xfId="4" quotePrefix="1" applyFont="1" applyBorder="1" applyAlignment="1">
      <alignment horizontal="center" vertical="center"/>
    </xf>
    <xf numFmtId="0" fontId="1" fillId="0" borderId="34" xfId="4" applyFont="1" applyBorder="1" applyAlignment="1">
      <alignment horizontal="center" vertical="center"/>
    </xf>
    <xf numFmtId="0" fontId="1" fillId="0" borderId="64" xfId="4" applyFont="1" applyBorder="1" applyAlignment="1">
      <alignment horizontal="center" vertical="center"/>
    </xf>
    <xf numFmtId="0" fontId="16" fillId="0" borderId="51" xfId="4" applyFont="1" applyBorder="1" applyAlignment="1">
      <alignment horizontal="center"/>
    </xf>
    <xf numFmtId="0" fontId="35" fillId="0" borderId="117" xfId="4" applyFont="1" applyBorder="1" applyAlignment="1">
      <alignment horizontal="left" vertical="top" wrapText="1"/>
    </xf>
    <xf numFmtId="0" fontId="34" fillId="0" borderId="0" xfId="4" applyFont="1" applyAlignment="1">
      <alignment horizontal="left" vertical="center" wrapText="1"/>
    </xf>
    <xf numFmtId="0" fontId="34" fillId="0" borderId="115" xfId="4" applyFont="1" applyBorder="1" applyAlignment="1">
      <alignment horizontal="left" vertical="center" wrapText="1"/>
    </xf>
    <xf numFmtId="0" fontId="31" fillId="0" borderId="0" xfId="4" applyFont="1" applyAlignment="1">
      <alignment horizontal="center" vertical="center"/>
    </xf>
    <xf numFmtId="0" fontId="28" fillId="0" borderId="67" xfId="4" applyFont="1" applyBorder="1" applyAlignment="1" applyProtection="1">
      <alignment horizontal="center" vertical="center"/>
      <protection locked="0"/>
    </xf>
    <xf numFmtId="0" fontId="16" fillId="0" borderId="67" xfId="4" applyFont="1" applyBorder="1" applyAlignment="1" applyProtection="1">
      <alignment horizontal="center" vertical="center"/>
      <protection locked="0"/>
    </xf>
    <xf numFmtId="3" fontId="10" fillId="0" borderId="19" xfId="4" applyNumberFormat="1" applyFont="1" applyBorder="1" applyAlignment="1" applyProtection="1">
      <protection locked="0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0" borderId="66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/>
    </xf>
    <xf numFmtId="0" fontId="0" fillId="0" borderId="96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94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</cellXfs>
  <cellStyles count="11">
    <cellStyle name="桁区切り" xfId="1" builtinId="6"/>
    <cellStyle name="桁区切り 2" xfId="2" xr:uid="{00000000-0005-0000-0000-000001000000}"/>
    <cellStyle name="桁区切り 2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2_定時決定届　記入例" xfId="6" xr:uid="{00000000-0005-0000-0000-000006000000}"/>
    <cellStyle name="標準 3" xfId="7" xr:uid="{00000000-0005-0000-0000-000007000000}"/>
    <cellStyle name="標準 3 2" xfId="8" xr:uid="{00000000-0005-0000-0000-000008000000}"/>
    <cellStyle name="標準 4" xfId="9" xr:uid="{00000000-0005-0000-0000-000009000000}"/>
    <cellStyle name="標準_入力帳票レイアウト" xfId="10" xr:uid="{00000000-0005-0000-0000-00000A000000}"/>
  </cellStyles>
  <dxfs count="2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12700</xdr:colOff>
      <xdr:row>11</xdr:row>
      <xdr:rowOff>0</xdr:rowOff>
    </xdr:from>
    <xdr:to>
      <xdr:col>56</xdr:col>
      <xdr:colOff>73026</xdr:colOff>
      <xdr:row>12</xdr:row>
      <xdr:rowOff>38099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DD2A1DA-6A3C-848E-9C80-9F689CB05B07}"/>
            </a:ext>
          </a:extLst>
        </xdr:cNvPr>
        <xdr:cNvSpPr txBox="1"/>
      </xdr:nvSpPr>
      <xdr:spPr>
        <a:xfrm>
          <a:off x="5613400" y="1841500"/>
          <a:ext cx="2155826" cy="215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pPr algn="dist"/>
          <a:r>
            <a:rPr kumimoji="1" lang="en-US" altLang="ja-JP" sz="800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800">
              <a:solidFill>
                <a:schemeClr val="tx1"/>
              </a:solidFill>
              <a:latin typeface="+mn-ea"/>
              <a:ea typeface="+mn-ea"/>
            </a:rPr>
            <a:t>元号</a:t>
          </a:r>
          <a:r>
            <a:rPr kumimoji="1" lang="en-US" altLang="ja-JP" sz="800">
              <a:solidFill>
                <a:schemeClr val="tx1"/>
              </a:solidFill>
              <a:latin typeface="+mn-ea"/>
              <a:ea typeface="+mn-ea"/>
            </a:rPr>
            <a:t>】</a:t>
          </a:r>
          <a:r>
            <a:rPr kumimoji="1" lang="ja-JP" altLang="en-US" sz="800">
              <a:solidFill>
                <a:schemeClr val="tx1"/>
              </a:solidFill>
              <a:latin typeface="+mn-ea"/>
              <a:ea typeface="+mn-ea"/>
            </a:rPr>
            <a:t>　３：昭和　 ４：平成　　</a:t>
          </a:r>
          <a:r>
            <a:rPr kumimoji="1" lang="en-US" altLang="ja-JP" sz="800">
              <a:solidFill>
                <a:schemeClr val="tx1"/>
              </a:solidFill>
              <a:latin typeface="+mn-ea"/>
              <a:ea typeface="+mn-ea"/>
            </a:rPr>
            <a:t>5:</a:t>
          </a:r>
          <a:r>
            <a:rPr kumimoji="1" lang="ja-JP" altLang="en-US" sz="800">
              <a:solidFill>
                <a:schemeClr val="tx1"/>
              </a:solidFill>
              <a:latin typeface="+mn-ea"/>
              <a:ea typeface="+mn-ea"/>
            </a:rPr>
            <a:t>令和</a:t>
          </a:r>
        </a:p>
      </xdr:txBody>
    </xdr:sp>
    <xdr:clientData/>
  </xdr:twoCellAnchor>
  <xdr:twoCellAnchor>
    <xdr:from>
      <xdr:col>4</xdr:col>
      <xdr:colOff>38101</xdr:colOff>
      <xdr:row>1</xdr:row>
      <xdr:rowOff>0</xdr:rowOff>
    </xdr:from>
    <xdr:to>
      <xdr:col>5</xdr:col>
      <xdr:colOff>9526</xdr:colOff>
      <xdr:row>7</xdr:row>
      <xdr:rowOff>104775</xdr:rowOff>
    </xdr:to>
    <xdr:sp macro="" textlink="">
      <xdr:nvSpPr>
        <xdr:cNvPr id="5" name="矢印: 上下 4">
          <a:extLst>
            <a:ext uri="{FF2B5EF4-FFF2-40B4-BE49-F238E27FC236}">
              <a16:creationId xmlns:a16="http://schemas.microsoft.com/office/drawing/2014/main" id="{73E2100C-CB73-36A3-F35E-D147364EF02D}"/>
            </a:ext>
          </a:extLst>
        </xdr:cNvPr>
        <xdr:cNvSpPr/>
      </xdr:nvSpPr>
      <xdr:spPr>
        <a:xfrm>
          <a:off x="609601" y="171450"/>
          <a:ext cx="114300" cy="1219200"/>
        </a:xfrm>
        <a:prstGeom prst="upDownArrow">
          <a:avLst>
            <a:gd name="adj1" fmla="val 57143"/>
            <a:gd name="adj2" fmla="val 50000"/>
          </a:avLst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</xdr:colOff>
      <xdr:row>0</xdr:row>
      <xdr:rowOff>152400</xdr:rowOff>
    </xdr:from>
    <xdr:to>
      <xdr:col>8</xdr:col>
      <xdr:colOff>9525</xdr:colOff>
      <xdr:row>4</xdr:row>
      <xdr:rowOff>19050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E7E3925-D84D-4052-8D21-E125BF180C72}"/>
            </a:ext>
          </a:extLst>
        </xdr:cNvPr>
        <xdr:cNvSpPr/>
      </xdr:nvSpPr>
      <xdr:spPr>
        <a:xfrm>
          <a:off x="1009650" y="152400"/>
          <a:ext cx="142875" cy="571500"/>
        </a:xfrm>
        <a:prstGeom prst="leftBrac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12700</xdr:colOff>
      <xdr:row>11</xdr:row>
      <xdr:rowOff>0</xdr:rowOff>
    </xdr:from>
    <xdr:to>
      <xdr:col>56</xdr:col>
      <xdr:colOff>73026</xdr:colOff>
      <xdr:row>12</xdr:row>
      <xdr:rowOff>38099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ADD053D-6E75-4458-B511-129E8B189E0B}"/>
            </a:ext>
          </a:extLst>
        </xdr:cNvPr>
        <xdr:cNvSpPr txBox="1"/>
      </xdr:nvSpPr>
      <xdr:spPr>
        <a:xfrm>
          <a:off x="5737225" y="1971675"/>
          <a:ext cx="2203451" cy="209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pPr algn="dist"/>
          <a:r>
            <a:rPr kumimoji="1" lang="en-US" altLang="ja-JP" sz="800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800">
              <a:solidFill>
                <a:schemeClr val="tx1"/>
              </a:solidFill>
              <a:latin typeface="+mn-ea"/>
              <a:ea typeface="+mn-ea"/>
            </a:rPr>
            <a:t>元号</a:t>
          </a:r>
          <a:r>
            <a:rPr kumimoji="1" lang="en-US" altLang="ja-JP" sz="800">
              <a:solidFill>
                <a:schemeClr val="tx1"/>
              </a:solidFill>
              <a:latin typeface="+mn-ea"/>
              <a:ea typeface="+mn-ea"/>
            </a:rPr>
            <a:t>】</a:t>
          </a:r>
          <a:r>
            <a:rPr kumimoji="1" lang="ja-JP" altLang="en-US" sz="800">
              <a:solidFill>
                <a:schemeClr val="tx1"/>
              </a:solidFill>
              <a:latin typeface="+mn-ea"/>
              <a:ea typeface="+mn-ea"/>
            </a:rPr>
            <a:t>　３：昭和　 ４：平成　　</a:t>
          </a:r>
          <a:r>
            <a:rPr kumimoji="1" lang="en-US" altLang="ja-JP" sz="800">
              <a:solidFill>
                <a:schemeClr val="tx1"/>
              </a:solidFill>
              <a:latin typeface="+mn-ea"/>
              <a:ea typeface="+mn-ea"/>
            </a:rPr>
            <a:t>5:</a:t>
          </a:r>
          <a:r>
            <a:rPr kumimoji="1" lang="ja-JP" altLang="en-US" sz="800">
              <a:solidFill>
                <a:schemeClr val="tx1"/>
              </a:solidFill>
              <a:latin typeface="+mn-ea"/>
              <a:ea typeface="+mn-ea"/>
            </a:rPr>
            <a:t>令和</a:t>
          </a:r>
        </a:p>
      </xdr:txBody>
    </xdr:sp>
    <xdr:clientData/>
  </xdr:twoCellAnchor>
  <xdr:twoCellAnchor>
    <xdr:from>
      <xdr:col>4</xdr:col>
      <xdr:colOff>38101</xdr:colOff>
      <xdr:row>1</xdr:row>
      <xdr:rowOff>0</xdr:rowOff>
    </xdr:from>
    <xdr:to>
      <xdr:col>5</xdr:col>
      <xdr:colOff>9526</xdr:colOff>
      <xdr:row>7</xdr:row>
      <xdr:rowOff>104775</xdr:rowOff>
    </xdr:to>
    <xdr:sp macro="" textlink="">
      <xdr:nvSpPr>
        <xdr:cNvPr id="3" name="矢印: 上下 2">
          <a:extLst>
            <a:ext uri="{FF2B5EF4-FFF2-40B4-BE49-F238E27FC236}">
              <a16:creationId xmlns:a16="http://schemas.microsoft.com/office/drawing/2014/main" id="{EA50ACC4-9172-4E61-A895-51EB17095EE0}"/>
            </a:ext>
          </a:extLst>
        </xdr:cNvPr>
        <xdr:cNvSpPr/>
      </xdr:nvSpPr>
      <xdr:spPr>
        <a:xfrm>
          <a:off x="609601" y="171450"/>
          <a:ext cx="114300" cy="1219200"/>
        </a:xfrm>
        <a:prstGeom prst="upDownArrow">
          <a:avLst>
            <a:gd name="adj1" fmla="val 57143"/>
            <a:gd name="adj2" fmla="val 50000"/>
          </a:avLst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95249</xdr:colOff>
      <xdr:row>0</xdr:row>
      <xdr:rowOff>0</xdr:rowOff>
    </xdr:from>
    <xdr:to>
      <xdr:col>40</xdr:col>
      <xdr:colOff>104774</xdr:colOff>
      <xdr:row>3</xdr:row>
      <xdr:rowOff>47625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68A1DBE-0AC6-47D4-876C-ACBE20C8D49E}"/>
            </a:ext>
          </a:extLst>
        </xdr:cNvPr>
        <xdr:cNvSpPr txBox="1"/>
      </xdr:nvSpPr>
      <xdr:spPr>
        <a:xfrm>
          <a:off x="3809999" y="0"/>
          <a:ext cx="1876425" cy="561975"/>
        </a:xfrm>
        <a:prstGeom prst="rect">
          <a:avLst/>
        </a:prstGeom>
        <a:noFill/>
        <a:ln w="57150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ja-JP" altLang="en-US" sz="3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入力例</a:t>
          </a:r>
        </a:p>
      </xdr:txBody>
    </xdr:sp>
    <xdr:clientData/>
  </xdr:twoCellAnchor>
  <xdr:twoCellAnchor>
    <xdr:from>
      <xdr:col>12</xdr:col>
      <xdr:colOff>95251</xdr:colOff>
      <xdr:row>29</xdr:row>
      <xdr:rowOff>66675</xdr:rowOff>
    </xdr:from>
    <xdr:to>
      <xdr:col>68</xdr:col>
      <xdr:colOff>38100</xdr:colOff>
      <xdr:row>48</xdr:row>
      <xdr:rowOff>66674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BB26347-4EB9-4B73-B026-C8CDECE94654}"/>
            </a:ext>
          </a:extLst>
        </xdr:cNvPr>
        <xdr:cNvSpPr txBox="1"/>
      </xdr:nvSpPr>
      <xdr:spPr>
        <a:xfrm>
          <a:off x="1809751" y="5238750"/>
          <a:ext cx="7810499" cy="3124199"/>
        </a:xfrm>
        <a:prstGeom prst="rect">
          <a:avLst/>
        </a:prstGeom>
        <a:solidFill>
          <a:sysClr val="window" lastClr="FFFFFF"/>
        </a:solidFill>
        <a:ln w="76200" cmpd="sng">
          <a:solidFill>
            <a:srgbClr val="00B0F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赤色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のセル　→　入力必須項目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C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黄色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のセル　→　必要に応じて入力（会計科目または部課署番号について、入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　　　　　　　　力されている場合は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新規登録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され、未入力の場合は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現在収録さ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　　　　　　　　れている番号が引き継がれます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。）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所属所番号、企業コード、所属所名、ページ番号、日付、所属所長名を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 入力してください。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該当者の証番号を入力してください。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③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表示される赤色のセルを入力してください。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④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黄色のセルは該当する場合に入力してください。</a:t>
          </a:r>
        </a:p>
      </xdr:txBody>
    </xdr:sp>
    <xdr:clientData/>
  </xdr:twoCellAnchor>
  <xdr:twoCellAnchor>
    <xdr:from>
      <xdr:col>0</xdr:col>
      <xdr:colOff>104775</xdr:colOff>
      <xdr:row>8</xdr:row>
      <xdr:rowOff>142875</xdr:rowOff>
    </xdr:from>
    <xdr:to>
      <xdr:col>40</xdr:col>
      <xdr:colOff>19050</xdr:colOff>
      <xdr:row>13</xdr:row>
      <xdr:rowOff>28575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23A8CC7-3AA5-30E1-DFFF-3D59754B5EFD}"/>
            </a:ext>
          </a:extLst>
        </xdr:cNvPr>
        <xdr:cNvSpPr/>
      </xdr:nvSpPr>
      <xdr:spPr>
        <a:xfrm>
          <a:off x="104775" y="1600200"/>
          <a:ext cx="5495925" cy="74295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114300</xdr:colOff>
      <xdr:row>16</xdr:row>
      <xdr:rowOff>180975</xdr:rowOff>
    </xdr:from>
    <xdr:to>
      <xdr:col>74</xdr:col>
      <xdr:colOff>28575</xdr:colOff>
      <xdr:row>22</xdr:row>
      <xdr:rowOff>238125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5CA34EC-5FDD-4591-8DC4-B84360EDDEF9}"/>
            </a:ext>
          </a:extLst>
        </xdr:cNvPr>
        <xdr:cNvSpPr/>
      </xdr:nvSpPr>
      <xdr:spPr>
        <a:xfrm>
          <a:off x="114300" y="3124200"/>
          <a:ext cx="10306050" cy="1028700"/>
        </a:xfrm>
        <a:prstGeom prst="rect">
          <a:avLst/>
        </a:prstGeom>
        <a:noFill/>
        <a:ln w="571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114300</xdr:colOff>
      <xdr:row>22</xdr:row>
      <xdr:rowOff>228600</xdr:rowOff>
    </xdr:from>
    <xdr:to>
      <xdr:col>74</xdr:col>
      <xdr:colOff>28575</xdr:colOff>
      <xdr:row>29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45EB84BC-22AB-41B0-93F1-3806D2E1FAF3}"/>
            </a:ext>
          </a:extLst>
        </xdr:cNvPr>
        <xdr:cNvSpPr/>
      </xdr:nvSpPr>
      <xdr:spPr>
        <a:xfrm>
          <a:off x="114300" y="4143375"/>
          <a:ext cx="10306050" cy="1028700"/>
        </a:xfrm>
        <a:prstGeom prst="rect">
          <a:avLst/>
        </a:prstGeom>
        <a:noFill/>
        <a:ln w="571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56</xdr:col>
      <xdr:colOff>66675</xdr:colOff>
      <xdr:row>1</xdr:row>
      <xdr:rowOff>152400</xdr:rowOff>
    </xdr:from>
    <xdr:to>
      <xdr:col>84</xdr:col>
      <xdr:colOff>28575</xdr:colOff>
      <xdr:row>11</xdr:row>
      <xdr:rowOff>9525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2D9A671-30CE-4B48-A5A1-BA58B414F8CB}"/>
            </a:ext>
          </a:extLst>
        </xdr:cNvPr>
        <xdr:cNvSpPr/>
      </xdr:nvSpPr>
      <xdr:spPr>
        <a:xfrm>
          <a:off x="7934325" y="323850"/>
          <a:ext cx="3781425" cy="1657350"/>
        </a:xfrm>
        <a:prstGeom prst="rect">
          <a:avLst/>
        </a:prstGeom>
        <a:noFill/>
        <a:ln w="571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0</xdr:colOff>
      <xdr:row>5</xdr:row>
      <xdr:rowOff>133350</xdr:rowOff>
    </xdr:from>
    <xdr:to>
      <xdr:col>6</xdr:col>
      <xdr:colOff>85725</xdr:colOff>
      <xdr:row>10</xdr:row>
      <xdr:rowOff>9525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C4F2C1F-E6D6-0F5F-A0B3-E346534E1794}"/>
            </a:ext>
          </a:extLst>
        </xdr:cNvPr>
        <xdr:cNvSpPr txBox="1"/>
      </xdr:nvSpPr>
      <xdr:spPr>
        <a:xfrm>
          <a:off x="0" y="1076325"/>
          <a:ext cx="942975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 b="1">
              <a:solidFill>
                <a:srgbClr val="0070C0"/>
              </a:solidFill>
            </a:rPr>
            <a:t>①</a:t>
          </a:r>
        </a:p>
      </xdr:txBody>
    </xdr:sp>
    <xdr:clientData/>
  </xdr:twoCellAnchor>
  <xdr:twoCellAnchor>
    <xdr:from>
      <xdr:col>52</xdr:col>
      <xdr:colOff>114300</xdr:colOff>
      <xdr:row>0</xdr:row>
      <xdr:rowOff>57150</xdr:rowOff>
    </xdr:from>
    <xdr:to>
      <xdr:col>59</xdr:col>
      <xdr:colOff>57150</xdr:colOff>
      <xdr:row>4</xdr:row>
      <xdr:rowOff>85725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FAD60C7-5ADC-4A4F-94C3-DD349781D604}"/>
            </a:ext>
          </a:extLst>
        </xdr:cNvPr>
        <xdr:cNvSpPr txBox="1"/>
      </xdr:nvSpPr>
      <xdr:spPr>
        <a:xfrm>
          <a:off x="7410450" y="57150"/>
          <a:ext cx="942975" cy="7334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</a:t>
          </a:r>
        </a:p>
      </xdr:txBody>
    </xdr:sp>
    <xdr:clientData/>
  </xdr:twoCellAnchor>
  <xdr:twoCellAnchor>
    <xdr:from>
      <xdr:col>0</xdr:col>
      <xdr:colOff>9525</xdr:colOff>
      <xdr:row>14</xdr:row>
      <xdr:rowOff>66675</xdr:rowOff>
    </xdr:from>
    <xdr:to>
      <xdr:col>6</xdr:col>
      <xdr:colOff>95250</xdr:colOff>
      <xdr:row>18</xdr:row>
      <xdr:rowOff>47625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E896F16-DF27-4847-9502-0E46CFED3C39}"/>
            </a:ext>
          </a:extLst>
        </xdr:cNvPr>
        <xdr:cNvSpPr txBox="1"/>
      </xdr:nvSpPr>
      <xdr:spPr>
        <a:xfrm>
          <a:off x="9525" y="2590800"/>
          <a:ext cx="942975" cy="7334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3</xdr:col>
      <xdr:colOff>38100</xdr:colOff>
      <xdr:row>16</xdr:row>
      <xdr:rowOff>85725</xdr:rowOff>
    </xdr:from>
    <xdr:to>
      <xdr:col>9</xdr:col>
      <xdr:colOff>123825</xdr:colOff>
      <xdr:row>21</xdr:row>
      <xdr:rowOff>95250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88F316EC-BAD7-40BC-A4D1-64FD6A4D9F1B}"/>
            </a:ext>
          </a:extLst>
        </xdr:cNvPr>
        <xdr:cNvSpPr txBox="1"/>
      </xdr:nvSpPr>
      <xdr:spPr>
        <a:xfrm>
          <a:off x="466725" y="3028950"/>
          <a:ext cx="942975" cy="7334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3</xdr:col>
      <xdr:colOff>57150</xdr:colOff>
      <xdr:row>22</xdr:row>
      <xdr:rowOff>133350</xdr:rowOff>
    </xdr:from>
    <xdr:to>
      <xdr:col>10</xdr:col>
      <xdr:colOff>0</xdr:colOff>
      <xdr:row>27</xdr:row>
      <xdr:rowOff>104775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C68DB1B-CC83-46A0-8D98-1EC73E79FC0A}"/>
            </a:ext>
          </a:extLst>
        </xdr:cNvPr>
        <xdr:cNvSpPr txBox="1"/>
      </xdr:nvSpPr>
      <xdr:spPr>
        <a:xfrm>
          <a:off x="485775" y="4048125"/>
          <a:ext cx="942975" cy="7334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16</xdr:col>
      <xdr:colOff>133350</xdr:colOff>
      <xdr:row>22</xdr:row>
      <xdr:rowOff>171450</xdr:rowOff>
    </xdr:from>
    <xdr:to>
      <xdr:col>23</xdr:col>
      <xdr:colOff>76200</xdr:colOff>
      <xdr:row>27</xdr:row>
      <xdr:rowOff>142875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77A8540-3B54-4728-88DE-46A2023C5F74}"/>
            </a:ext>
          </a:extLst>
        </xdr:cNvPr>
        <xdr:cNvSpPr txBox="1"/>
      </xdr:nvSpPr>
      <xdr:spPr>
        <a:xfrm>
          <a:off x="2419350" y="4086225"/>
          <a:ext cx="942975" cy="7334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16</xdr:col>
      <xdr:colOff>114300</xdr:colOff>
      <xdr:row>16</xdr:row>
      <xdr:rowOff>142875</xdr:rowOff>
    </xdr:from>
    <xdr:to>
      <xdr:col>23</xdr:col>
      <xdr:colOff>57150</xdr:colOff>
      <xdr:row>21</xdr:row>
      <xdr:rowOff>152400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6B3E62A-DE56-411E-B73D-B0C14D591AD2}"/>
            </a:ext>
          </a:extLst>
        </xdr:cNvPr>
        <xdr:cNvSpPr txBox="1"/>
      </xdr:nvSpPr>
      <xdr:spPr>
        <a:xfrm>
          <a:off x="2400300" y="3086100"/>
          <a:ext cx="942975" cy="7334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7</xdr:col>
      <xdr:colOff>9525</xdr:colOff>
      <xdr:row>0</xdr:row>
      <xdr:rowOff>161926</xdr:rowOff>
    </xdr:from>
    <xdr:to>
      <xdr:col>8</xdr:col>
      <xdr:colOff>9525</xdr:colOff>
      <xdr:row>4</xdr:row>
      <xdr:rowOff>28576</xdr:rowOff>
    </xdr:to>
    <xdr:sp macro="" textlink="">
      <xdr:nvSpPr>
        <xdr:cNvPr id="17" name="左中かっこ 16">
          <a:extLst>
            <a:ext uri="{FF2B5EF4-FFF2-40B4-BE49-F238E27FC236}">
              <a16:creationId xmlns:a16="http://schemas.microsoft.com/office/drawing/2014/main" id="{BAD17B2F-769B-2201-9F52-B0AB4F7E83B7}"/>
            </a:ext>
          </a:extLst>
        </xdr:cNvPr>
        <xdr:cNvSpPr/>
      </xdr:nvSpPr>
      <xdr:spPr>
        <a:xfrm>
          <a:off x="1009650" y="161926"/>
          <a:ext cx="142875" cy="571500"/>
        </a:xfrm>
        <a:prstGeom prst="lef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52"/>
  <sheetViews>
    <sheetView showGridLines="0" tabSelected="1" zoomScaleNormal="100" workbookViewId="0"/>
  </sheetViews>
  <sheetFormatPr defaultColWidth="1.625" defaultRowHeight="13.5"/>
  <cols>
    <col min="1" max="37" width="1.875" style="35" customWidth="1"/>
    <col min="38" max="39" width="1" style="35" customWidth="1"/>
    <col min="40" max="71" width="1.875" style="35" customWidth="1"/>
    <col min="72" max="72" width="2.5" style="35" customWidth="1"/>
    <col min="73" max="73" width="0.625" style="35" customWidth="1"/>
    <col min="74" max="81" width="1.875" style="35" customWidth="1"/>
    <col min="82" max="83" width="1" style="35" customWidth="1"/>
    <col min="84" max="86" width="1.875" style="35" customWidth="1"/>
    <col min="87" max="16384" width="1.625" style="35"/>
  </cols>
  <sheetData>
    <row r="1" spans="1:85" ht="13.5" customHeight="1">
      <c r="B1" s="36" t="s">
        <v>8</v>
      </c>
      <c r="C1" s="37"/>
      <c r="D1" s="38"/>
      <c r="E1" s="37"/>
      <c r="F1" s="39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  <c r="S1" s="38"/>
      <c r="T1" s="38"/>
      <c r="U1" s="38"/>
      <c r="V1" s="38"/>
      <c r="W1" s="38"/>
      <c r="X1" s="38"/>
      <c r="Y1" s="38"/>
      <c r="Z1" s="38"/>
      <c r="AA1" s="38"/>
      <c r="AB1" s="40"/>
      <c r="BH1" s="41"/>
      <c r="BI1" s="41"/>
    </row>
    <row r="2" spans="1:85" ht="13.5" customHeight="1">
      <c r="B2" s="42"/>
      <c r="D2" s="35" t="s">
        <v>59</v>
      </c>
      <c r="F2" s="164" t="s">
        <v>57</v>
      </c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530" t="s">
        <v>70</v>
      </c>
      <c r="W2" s="530"/>
      <c r="X2" s="530"/>
      <c r="Y2" s="530"/>
      <c r="Z2" s="530"/>
      <c r="AA2" s="530"/>
      <c r="AB2" s="531"/>
      <c r="BE2" s="44"/>
      <c r="BF2" s="44"/>
      <c r="BH2" s="41"/>
      <c r="BI2" s="41"/>
      <c r="BJ2" s="41"/>
      <c r="BK2" s="44"/>
      <c r="BL2" s="44"/>
      <c r="BM2" s="44"/>
    </row>
    <row r="3" spans="1:85" ht="13.5" customHeight="1">
      <c r="B3" s="42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530"/>
      <c r="W3" s="530"/>
      <c r="X3" s="530"/>
      <c r="Y3" s="530"/>
      <c r="Z3" s="530"/>
      <c r="AA3" s="530"/>
      <c r="AB3" s="531"/>
      <c r="AF3" s="532" t="s">
        <v>66</v>
      </c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44"/>
      <c r="BH3" s="45"/>
      <c r="BI3" s="41"/>
      <c r="BJ3" s="41"/>
      <c r="BK3" s="44"/>
      <c r="BL3" s="44"/>
      <c r="BM3" s="44"/>
      <c r="CB3" s="35" t="s">
        <v>0</v>
      </c>
      <c r="CD3" s="502"/>
      <c r="CE3" s="502"/>
      <c r="CF3" s="502"/>
    </row>
    <row r="4" spans="1:85" ht="15" customHeight="1">
      <c r="B4" s="46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530"/>
      <c r="W4" s="530"/>
      <c r="X4" s="530"/>
      <c r="Y4" s="530"/>
      <c r="Z4" s="530"/>
      <c r="AA4" s="530"/>
      <c r="AB4" s="531"/>
      <c r="AC4" s="47"/>
      <c r="AD4" s="47"/>
      <c r="AE4" s="47"/>
      <c r="AF4" s="532"/>
      <c r="AG4" s="532"/>
      <c r="AH4" s="532"/>
      <c r="AI4" s="532"/>
      <c r="AJ4" s="532"/>
      <c r="AK4" s="532"/>
      <c r="AL4" s="532"/>
      <c r="AM4" s="532"/>
      <c r="AN4" s="532"/>
      <c r="AO4" s="532"/>
      <c r="AP4" s="532"/>
      <c r="AQ4" s="532"/>
      <c r="AR4" s="532"/>
      <c r="AS4" s="532"/>
      <c r="AT4" s="532"/>
      <c r="AU4" s="532"/>
      <c r="AV4" s="532"/>
      <c r="AW4" s="532"/>
      <c r="AX4" s="532"/>
      <c r="AY4" s="532"/>
      <c r="AZ4" s="532"/>
      <c r="BA4" s="532"/>
      <c r="BB4" s="532"/>
      <c r="BC4" s="532"/>
      <c r="BD4" s="532"/>
      <c r="BE4" s="532"/>
      <c r="BF4" s="44"/>
      <c r="BH4" s="45"/>
      <c r="BI4" s="41"/>
      <c r="BK4" s="44"/>
      <c r="BL4" s="44"/>
      <c r="BM4" s="44"/>
    </row>
    <row r="5" spans="1:85" ht="18.75" customHeight="1">
      <c r="B5" s="48" t="s">
        <v>58</v>
      </c>
      <c r="C5" s="45"/>
      <c r="D5" s="45"/>
      <c r="E5" s="45"/>
      <c r="F5" s="164" t="s">
        <v>69</v>
      </c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49"/>
      <c r="AG5" s="165" t="s">
        <v>64</v>
      </c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245" t="s">
        <v>56</v>
      </c>
      <c r="BA5" s="245"/>
      <c r="BB5" s="245"/>
      <c r="BJ5" s="41"/>
      <c r="BK5" s="44"/>
      <c r="BL5" s="44"/>
      <c r="BM5" s="44"/>
      <c r="BO5" s="50"/>
      <c r="BQ5" s="245" t="s">
        <v>1</v>
      </c>
      <c r="BR5" s="245"/>
      <c r="BS5" s="245"/>
      <c r="BT5" s="503"/>
      <c r="BU5" s="503"/>
      <c r="BV5" s="503"/>
      <c r="BW5" s="245" t="s">
        <v>2</v>
      </c>
      <c r="BX5" s="245"/>
      <c r="BY5" s="504"/>
      <c r="BZ5" s="504"/>
      <c r="CA5" s="245" t="s">
        <v>3</v>
      </c>
      <c r="CB5" s="245"/>
      <c r="CC5" s="504"/>
      <c r="CD5" s="504"/>
      <c r="CE5" s="245" t="s">
        <v>4</v>
      </c>
      <c r="CF5" s="245"/>
    </row>
    <row r="6" spans="1:85" ht="13.5" customHeight="1">
      <c r="A6" s="45"/>
      <c r="B6" s="51"/>
      <c r="C6" s="45"/>
      <c r="E6" s="45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49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245"/>
      <c r="BA6" s="245"/>
      <c r="BB6" s="245"/>
      <c r="BI6" s="41"/>
      <c r="BK6" s="44"/>
      <c r="BL6" s="44"/>
      <c r="BM6" s="44"/>
    </row>
    <row r="7" spans="1:85" ht="13.5" customHeight="1">
      <c r="A7" s="45"/>
      <c r="B7" s="51"/>
      <c r="C7" s="45"/>
      <c r="D7" s="35" t="s">
        <v>60</v>
      </c>
      <c r="E7" s="45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49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245"/>
      <c r="BA7" s="245"/>
      <c r="BB7" s="245"/>
      <c r="BH7" s="45"/>
      <c r="BI7" s="41"/>
      <c r="BK7" s="44"/>
      <c r="BM7" s="44"/>
    </row>
    <row r="8" spans="1:85" ht="13.5" customHeight="1">
      <c r="B8" s="52"/>
      <c r="C8" s="53"/>
      <c r="D8" s="53"/>
      <c r="E8" s="53"/>
      <c r="F8" s="529"/>
      <c r="G8" s="529"/>
      <c r="H8" s="529"/>
      <c r="I8" s="529"/>
      <c r="J8" s="529"/>
      <c r="K8" s="529"/>
      <c r="L8" s="529"/>
      <c r="M8" s="529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29"/>
      <c r="Z8" s="529"/>
      <c r="AA8" s="529"/>
      <c r="AB8" s="159"/>
      <c r="BD8" s="54"/>
      <c r="BF8" s="54"/>
      <c r="BG8" s="54"/>
      <c r="BH8" s="54"/>
      <c r="BI8" s="54"/>
      <c r="BK8" s="504"/>
      <c r="BL8" s="504"/>
      <c r="BM8" s="504"/>
      <c r="BN8" s="504"/>
      <c r="BO8" s="504"/>
      <c r="BP8" s="504"/>
      <c r="BQ8" s="504"/>
      <c r="BR8" s="504"/>
      <c r="BS8" s="504"/>
      <c r="BT8" s="504"/>
      <c r="BU8" s="504"/>
      <c r="BV8" s="504"/>
      <c r="BW8" s="504"/>
      <c r="BX8" s="504"/>
      <c r="BY8" s="504"/>
      <c r="BZ8" s="504"/>
      <c r="CA8" s="504"/>
      <c r="CB8" s="504"/>
      <c r="CC8" s="504"/>
      <c r="CD8" s="504"/>
      <c r="CE8" s="504"/>
      <c r="CF8" s="504"/>
    </row>
    <row r="9" spans="1:85" ht="13.5" customHeight="1">
      <c r="F9" s="43"/>
      <c r="G9" s="43"/>
      <c r="H9" s="43"/>
      <c r="I9" s="43"/>
      <c r="J9" s="43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BD9" s="54"/>
      <c r="BF9" s="237" t="s">
        <v>6</v>
      </c>
      <c r="BG9" s="237"/>
      <c r="BH9" s="237"/>
      <c r="BI9" s="237"/>
      <c r="BK9" s="504"/>
      <c r="BL9" s="504"/>
      <c r="BM9" s="504"/>
      <c r="BN9" s="504"/>
      <c r="BO9" s="504"/>
      <c r="BP9" s="504"/>
      <c r="BQ9" s="504"/>
      <c r="BR9" s="504"/>
      <c r="BS9" s="504"/>
      <c r="BT9" s="504"/>
      <c r="BU9" s="504"/>
      <c r="BV9" s="504"/>
      <c r="BW9" s="504"/>
      <c r="BX9" s="504"/>
      <c r="BY9" s="504"/>
      <c r="BZ9" s="504"/>
      <c r="CA9" s="504"/>
      <c r="CB9" s="504"/>
      <c r="CC9" s="504"/>
      <c r="CD9" s="504"/>
      <c r="CE9" s="504"/>
      <c r="CF9" s="504"/>
    </row>
    <row r="10" spans="1:85">
      <c r="B10" s="319" t="s">
        <v>61</v>
      </c>
      <c r="C10" s="242"/>
      <c r="D10" s="242"/>
      <c r="E10" s="242"/>
      <c r="F10" s="243"/>
      <c r="G10" s="281" t="s">
        <v>22</v>
      </c>
      <c r="H10" s="242"/>
      <c r="I10" s="242"/>
      <c r="J10" s="243"/>
      <c r="K10" s="282" t="s">
        <v>5</v>
      </c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2"/>
      <c r="AO10" s="56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237"/>
      <c r="BG10" s="237"/>
      <c r="BH10" s="237"/>
      <c r="BI10" s="237"/>
      <c r="BK10" s="504"/>
      <c r="BL10" s="504"/>
      <c r="BM10" s="504"/>
      <c r="BN10" s="504"/>
      <c r="BO10" s="504"/>
      <c r="BP10" s="504"/>
      <c r="BQ10" s="504"/>
      <c r="BR10" s="504"/>
      <c r="BS10" s="504"/>
      <c r="BT10" s="504"/>
      <c r="BU10" s="504"/>
      <c r="BV10" s="504"/>
      <c r="BW10" s="504"/>
      <c r="BX10" s="504"/>
      <c r="BY10" s="504"/>
      <c r="BZ10" s="504"/>
      <c r="CA10" s="504"/>
      <c r="CB10" s="504"/>
      <c r="CC10" s="504"/>
      <c r="CD10" s="504"/>
      <c r="CE10" s="504"/>
      <c r="CF10" s="504"/>
    </row>
    <row r="11" spans="1:85" ht="13.5" customHeight="1">
      <c r="B11" s="320"/>
      <c r="C11" s="321"/>
      <c r="D11" s="321"/>
      <c r="E11" s="321"/>
      <c r="F11" s="322"/>
      <c r="G11" s="323" t="s">
        <v>62</v>
      </c>
      <c r="H11" s="324"/>
      <c r="I11" s="324"/>
      <c r="J11" s="325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57"/>
      <c r="AP11" s="57"/>
      <c r="AS11" s="57"/>
      <c r="AT11" s="57"/>
      <c r="BK11" s="504"/>
      <c r="BL11" s="504"/>
      <c r="BM11" s="504"/>
      <c r="BN11" s="504"/>
      <c r="BO11" s="504"/>
      <c r="BP11" s="504"/>
      <c r="BQ11" s="504"/>
      <c r="BR11" s="504"/>
      <c r="BS11" s="504"/>
      <c r="BT11" s="504"/>
      <c r="BU11" s="504"/>
      <c r="BV11" s="504"/>
      <c r="BW11" s="504"/>
      <c r="BX11" s="504"/>
      <c r="BY11" s="504"/>
      <c r="BZ11" s="504"/>
      <c r="CA11" s="504"/>
      <c r="CB11" s="504"/>
      <c r="CC11" s="504"/>
      <c r="CD11" s="504"/>
      <c r="CE11" s="504"/>
      <c r="CF11" s="504"/>
    </row>
    <row r="12" spans="1:85" ht="13.5" customHeight="1">
      <c r="B12" s="313"/>
      <c r="C12" s="314"/>
      <c r="D12" s="314"/>
      <c r="E12" s="314"/>
      <c r="F12" s="315"/>
      <c r="G12" s="313"/>
      <c r="H12" s="314"/>
      <c r="I12" s="314"/>
      <c r="J12" s="315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57"/>
      <c r="AP12" s="57"/>
      <c r="AQ12" s="57"/>
      <c r="AS12" s="57"/>
      <c r="AT12" s="57"/>
    </row>
    <row r="13" spans="1:85" ht="13.5" customHeight="1">
      <c r="B13" s="316"/>
      <c r="C13" s="317"/>
      <c r="D13" s="317"/>
      <c r="E13" s="317"/>
      <c r="F13" s="318"/>
      <c r="G13" s="316"/>
      <c r="H13" s="317"/>
      <c r="I13" s="317"/>
      <c r="J13" s="318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Q13" s="57"/>
      <c r="BP13" s="58"/>
      <c r="BQ13" s="321"/>
      <c r="BR13" s="321"/>
      <c r="BS13" s="321"/>
      <c r="BT13" s="321"/>
      <c r="BU13" s="502"/>
      <c r="BV13" s="502"/>
      <c r="BW13" s="502"/>
      <c r="BX13" s="502"/>
      <c r="BY13" s="502"/>
      <c r="BZ13" s="502"/>
      <c r="CA13" s="502"/>
      <c r="CB13" s="502"/>
      <c r="CC13" s="502"/>
      <c r="CD13" s="502"/>
      <c r="CE13" s="502"/>
    </row>
    <row r="14" spans="1:85" ht="16.5" customHeight="1">
      <c r="B14" s="213" t="s">
        <v>7</v>
      </c>
      <c r="C14" s="214"/>
      <c r="D14" s="214"/>
      <c r="E14" s="214"/>
      <c r="F14" s="215"/>
      <c r="G14" s="222" t="s">
        <v>8</v>
      </c>
      <c r="H14" s="223"/>
      <c r="I14" s="223"/>
      <c r="J14" s="224"/>
      <c r="K14" s="225" t="s">
        <v>9</v>
      </c>
      <c r="L14" s="223"/>
      <c r="M14" s="223"/>
      <c r="N14" s="223"/>
      <c r="O14" s="223"/>
      <c r="P14" s="223"/>
      <c r="Q14" s="223"/>
      <c r="R14" s="224"/>
      <c r="S14" s="225" t="s">
        <v>67</v>
      </c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6"/>
      <c r="AE14" s="222" t="s">
        <v>10</v>
      </c>
      <c r="AF14" s="223"/>
      <c r="AG14" s="223"/>
      <c r="AH14" s="223"/>
      <c r="AI14" s="223"/>
      <c r="AJ14" s="223"/>
      <c r="AK14" s="223"/>
      <c r="AL14" s="223"/>
      <c r="AM14" s="223"/>
      <c r="AN14" s="226"/>
      <c r="AO14" s="222" t="s">
        <v>11</v>
      </c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3"/>
      <c r="BV14" s="226"/>
      <c r="BW14" s="507" t="s">
        <v>12</v>
      </c>
      <c r="BX14" s="344"/>
      <c r="BY14" s="344"/>
      <c r="BZ14" s="344"/>
      <c r="CA14" s="344"/>
      <c r="CB14" s="344"/>
      <c r="CC14" s="344"/>
      <c r="CD14" s="344"/>
      <c r="CE14" s="344"/>
      <c r="CF14" s="345"/>
    </row>
    <row r="15" spans="1:85" ht="16.5" customHeight="1">
      <c r="B15" s="216"/>
      <c r="C15" s="217"/>
      <c r="D15" s="217"/>
      <c r="E15" s="217"/>
      <c r="F15" s="218"/>
      <c r="G15" s="222" t="s">
        <v>13</v>
      </c>
      <c r="H15" s="223"/>
      <c r="I15" s="223"/>
      <c r="J15" s="224"/>
      <c r="K15" s="225" t="s">
        <v>14</v>
      </c>
      <c r="L15" s="223"/>
      <c r="M15" s="223"/>
      <c r="N15" s="223"/>
      <c r="O15" s="223"/>
      <c r="P15" s="223"/>
      <c r="Q15" s="223"/>
      <c r="R15" s="224"/>
      <c r="S15" s="225" t="s">
        <v>68</v>
      </c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6"/>
      <c r="AE15" s="227"/>
      <c r="AF15" s="228"/>
      <c r="AG15" s="216" t="s">
        <v>15</v>
      </c>
      <c r="AH15" s="217"/>
      <c r="AI15" s="217"/>
      <c r="AJ15" s="217"/>
      <c r="AK15" s="217"/>
      <c r="AL15" s="217"/>
      <c r="AM15" s="217"/>
      <c r="AN15" s="218"/>
      <c r="AO15" s="233" t="s">
        <v>16</v>
      </c>
      <c r="AP15" s="234"/>
      <c r="AQ15" s="234"/>
      <c r="AR15" s="234"/>
      <c r="AS15" s="234"/>
      <c r="AT15" s="235"/>
      <c r="AU15" s="213" t="s">
        <v>17</v>
      </c>
      <c r="AV15" s="242"/>
      <c r="AW15" s="242"/>
      <c r="AX15" s="242"/>
      <c r="AY15" s="242"/>
      <c r="AZ15" s="242"/>
      <c r="BA15" s="243"/>
      <c r="BB15" s="213" t="s">
        <v>18</v>
      </c>
      <c r="BC15" s="242"/>
      <c r="BD15" s="242"/>
      <c r="BE15" s="242"/>
      <c r="BF15" s="242"/>
      <c r="BG15" s="242"/>
      <c r="BH15" s="243"/>
      <c r="BI15" s="213" t="s">
        <v>19</v>
      </c>
      <c r="BJ15" s="242"/>
      <c r="BK15" s="242"/>
      <c r="BL15" s="242"/>
      <c r="BM15" s="242"/>
      <c r="BN15" s="242"/>
      <c r="BO15" s="243"/>
      <c r="BP15" s="213" t="s">
        <v>20</v>
      </c>
      <c r="BQ15" s="242"/>
      <c r="BR15" s="242"/>
      <c r="BS15" s="242"/>
      <c r="BT15" s="242"/>
      <c r="BU15" s="242"/>
      <c r="BV15" s="242"/>
      <c r="BW15" s="508"/>
      <c r="BX15" s="509"/>
      <c r="BY15" s="509"/>
      <c r="BZ15" s="509"/>
      <c r="CA15" s="509"/>
      <c r="CB15" s="509"/>
      <c r="CC15" s="509"/>
      <c r="CD15" s="509"/>
      <c r="CE15" s="509"/>
      <c r="CF15" s="510"/>
      <c r="CG15" s="50"/>
    </row>
    <row r="16" spans="1:85" ht="16.5" customHeight="1">
      <c r="B16" s="216"/>
      <c r="C16" s="217"/>
      <c r="D16" s="217"/>
      <c r="E16" s="217"/>
      <c r="F16" s="218"/>
      <c r="G16" s="343" t="s">
        <v>21</v>
      </c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5"/>
      <c r="S16" s="261" t="s">
        <v>65</v>
      </c>
      <c r="T16" s="234"/>
      <c r="U16" s="234"/>
      <c r="V16" s="235"/>
      <c r="W16" s="265"/>
      <c r="X16" s="266"/>
      <c r="Y16" s="250" t="s">
        <v>23</v>
      </c>
      <c r="Z16" s="251"/>
      <c r="AA16" s="251"/>
      <c r="AB16" s="254" t="s">
        <v>24</v>
      </c>
      <c r="AC16" s="255"/>
      <c r="AD16" s="256"/>
      <c r="AE16" s="229"/>
      <c r="AF16" s="230"/>
      <c r="AG16" s="260" t="s">
        <v>25</v>
      </c>
      <c r="AH16" s="242"/>
      <c r="AI16" s="213" t="s">
        <v>26</v>
      </c>
      <c r="AJ16" s="214"/>
      <c r="AK16" s="214"/>
      <c r="AL16" s="214"/>
      <c r="AM16" s="214"/>
      <c r="AN16" s="215"/>
      <c r="AO16" s="236"/>
      <c r="AP16" s="237"/>
      <c r="AQ16" s="237"/>
      <c r="AR16" s="237"/>
      <c r="AS16" s="237"/>
      <c r="AT16" s="238"/>
      <c r="AU16" s="244"/>
      <c r="AV16" s="245"/>
      <c r="AW16" s="245"/>
      <c r="AX16" s="245"/>
      <c r="AY16" s="245"/>
      <c r="AZ16" s="245"/>
      <c r="BA16" s="246"/>
      <c r="BB16" s="244"/>
      <c r="BC16" s="245"/>
      <c r="BD16" s="245"/>
      <c r="BE16" s="245"/>
      <c r="BF16" s="245"/>
      <c r="BG16" s="245"/>
      <c r="BH16" s="246"/>
      <c r="BI16" s="244"/>
      <c r="BJ16" s="245"/>
      <c r="BK16" s="245"/>
      <c r="BL16" s="245"/>
      <c r="BM16" s="245"/>
      <c r="BN16" s="245"/>
      <c r="BO16" s="246"/>
      <c r="BP16" s="522"/>
      <c r="BQ16" s="523"/>
      <c r="BR16" s="523"/>
      <c r="BS16" s="523"/>
      <c r="BT16" s="523"/>
      <c r="BU16" s="523"/>
      <c r="BV16" s="523"/>
      <c r="BW16" s="511"/>
      <c r="BX16" s="512"/>
      <c r="BY16" s="213" t="s">
        <v>25</v>
      </c>
      <c r="BZ16" s="505"/>
      <c r="CA16" s="214" t="s">
        <v>26</v>
      </c>
      <c r="CB16" s="214"/>
      <c r="CC16" s="214"/>
      <c r="CD16" s="214"/>
      <c r="CE16" s="214"/>
      <c r="CF16" s="505"/>
    </row>
    <row r="17" spans="2:84" ht="16.5" customHeight="1" thickBot="1">
      <c r="B17" s="219"/>
      <c r="C17" s="220"/>
      <c r="D17" s="220"/>
      <c r="E17" s="220"/>
      <c r="F17" s="221"/>
      <c r="G17" s="346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8"/>
      <c r="S17" s="262"/>
      <c r="T17" s="263"/>
      <c r="U17" s="263"/>
      <c r="V17" s="264"/>
      <c r="W17" s="267"/>
      <c r="X17" s="268"/>
      <c r="Y17" s="252"/>
      <c r="Z17" s="253"/>
      <c r="AA17" s="253"/>
      <c r="AB17" s="257"/>
      <c r="AC17" s="258"/>
      <c r="AD17" s="259"/>
      <c r="AE17" s="231"/>
      <c r="AF17" s="232"/>
      <c r="AG17" s="247"/>
      <c r="AH17" s="248"/>
      <c r="AI17" s="219"/>
      <c r="AJ17" s="220"/>
      <c r="AK17" s="220"/>
      <c r="AL17" s="220"/>
      <c r="AM17" s="220"/>
      <c r="AN17" s="221"/>
      <c r="AO17" s="239"/>
      <c r="AP17" s="240"/>
      <c r="AQ17" s="240"/>
      <c r="AR17" s="240"/>
      <c r="AS17" s="240"/>
      <c r="AT17" s="241"/>
      <c r="AU17" s="247"/>
      <c r="AV17" s="248"/>
      <c r="AW17" s="248"/>
      <c r="AX17" s="248"/>
      <c r="AY17" s="248"/>
      <c r="AZ17" s="248"/>
      <c r="BA17" s="249"/>
      <c r="BB17" s="247"/>
      <c r="BC17" s="248"/>
      <c r="BD17" s="248"/>
      <c r="BE17" s="248"/>
      <c r="BF17" s="248"/>
      <c r="BG17" s="248"/>
      <c r="BH17" s="249"/>
      <c r="BI17" s="247"/>
      <c r="BJ17" s="248"/>
      <c r="BK17" s="248"/>
      <c r="BL17" s="248"/>
      <c r="BM17" s="248"/>
      <c r="BN17" s="248"/>
      <c r="BO17" s="249"/>
      <c r="BP17" s="260" t="s">
        <v>27</v>
      </c>
      <c r="BQ17" s="242"/>
      <c r="BR17" s="242"/>
      <c r="BS17" s="243"/>
      <c r="BT17" s="515" t="s">
        <v>28</v>
      </c>
      <c r="BU17" s="516"/>
      <c r="BV17" s="516"/>
      <c r="BW17" s="513"/>
      <c r="BX17" s="514"/>
      <c r="BY17" s="219"/>
      <c r="BZ17" s="506"/>
      <c r="CA17" s="220"/>
      <c r="CB17" s="220"/>
      <c r="CC17" s="220"/>
      <c r="CD17" s="220"/>
      <c r="CE17" s="220"/>
      <c r="CF17" s="506"/>
    </row>
    <row r="18" spans="2:84" ht="9.75" customHeight="1" thickTop="1">
      <c r="B18" s="326"/>
      <c r="C18" s="327"/>
      <c r="D18" s="327"/>
      <c r="E18" s="327"/>
      <c r="F18" s="328"/>
      <c r="G18" s="335"/>
      <c r="H18" s="336"/>
      <c r="I18" s="336"/>
      <c r="J18" s="337"/>
      <c r="K18" s="59" t="s">
        <v>29</v>
      </c>
      <c r="L18" s="60"/>
      <c r="M18" s="61"/>
      <c r="N18" s="62" t="s">
        <v>2</v>
      </c>
      <c r="O18" s="63"/>
      <c r="P18" s="64" t="s">
        <v>30</v>
      </c>
      <c r="Q18" s="63"/>
      <c r="R18" s="65" t="s">
        <v>31</v>
      </c>
      <c r="S18" s="340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9"/>
      <c r="AE18" s="307"/>
      <c r="AF18" s="308"/>
      <c r="AG18" s="66" t="s">
        <v>29</v>
      </c>
      <c r="AH18" s="67"/>
      <c r="AI18" s="68"/>
      <c r="AJ18" s="69" t="s">
        <v>2</v>
      </c>
      <c r="AK18" s="68"/>
      <c r="AL18" s="70"/>
      <c r="AM18" s="70"/>
      <c r="AN18" s="71" t="s">
        <v>32</v>
      </c>
      <c r="AO18" s="311" t="s">
        <v>33</v>
      </c>
      <c r="AP18" s="312"/>
      <c r="AQ18" s="72"/>
      <c r="AR18" s="65" t="s">
        <v>32</v>
      </c>
      <c r="AS18" s="73"/>
      <c r="AT18" s="74"/>
      <c r="AU18" s="209"/>
      <c r="AV18" s="210"/>
      <c r="AW18" s="210"/>
      <c r="AX18" s="210"/>
      <c r="AY18" s="210"/>
      <c r="AZ18" s="210"/>
      <c r="BA18" s="75" t="s">
        <v>34</v>
      </c>
      <c r="BB18" s="209"/>
      <c r="BC18" s="535"/>
      <c r="BD18" s="535"/>
      <c r="BE18" s="535"/>
      <c r="BF18" s="535"/>
      <c r="BG18" s="535"/>
      <c r="BH18" s="75" t="s">
        <v>34</v>
      </c>
      <c r="BI18" s="517">
        <f>AU18+BB18</f>
        <v>0</v>
      </c>
      <c r="BJ18" s="518"/>
      <c r="BK18" s="518"/>
      <c r="BL18" s="518"/>
      <c r="BM18" s="518"/>
      <c r="BN18" s="518"/>
      <c r="BO18" s="75" t="s">
        <v>34</v>
      </c>
      <c r="BP18" s="76"/>
      <c r="BQ18" s="67"/>
      <c r="BR18" s="67"/>
      <c r="BS18" s="67"/>
      <c r="BT18" s="67"/>
      <c r="BU18" s="67"/>
      <c r="BV18" s="77" t="s">
        <v>34</v>
      </c>
      <c r="BW18" s="519"/>
      <c r="BX18" s="520"/>
      <c r="BY18" s="520"/>
      <c r="BZ18" s="520"/>
      <c r="CA18" s="520"/>
      <c r="CB18" s="520"/>
      <c r="CC18" s="520"/>
      <c r="CD18" s="520"/>
      <c r="CE18" s="520"/>
      <c r="CF18" s="521"/>
    </row>
    <row r="19" spans="2:84" ht="10.5" customHeight="1" thickBot="1">
      <c r="B19" s="329"/>
      <c r="C19" s="330"/>
      <c r="D19" s="330"/>
      <c r="E19" s="330"/>
      <c r="F19" s="331"/>
      <c r="G19" s="338"/>
      <c r="H19" s="299"/>
      <c r="I19" s="299"/>
      <c r="J19" s="339"/>
      <c r="K19" s="78"/>
      <c r="L19" s="148"/>
      <c r="M19" s="34"/>
      <c r="N19" s="149"/>
      <c r="O19" s="33"/>
      <c r="P19" s="150"/>
      <c r="Q19" s="33"/>
      <c r="R19" s="151"/>
      <c r="S19" s="304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50"/>
      <c r="AE19" s="309"/>
      <c r="AF19" s="310"/>
      <c r="AG19" s="158"/>
      <c r="AH19" s="30"/>
      <c r="AI19" s="31"/>
      <c r="AJ19" s="31"/>
      <c r="AK19" s="31"/>
      <c r="AL19" s="269"/>
      <c r="AM19" s="270"/>
      <c r="AN19" s="79"/>
      <c r="AO19" s="169"/>
      <c r="AP19" s="170"/>
      <c r="AQ19" s="80" t="str">
        <f>IF(AND(G18=37,Y22&lt;&gt;4,BP23="",(O19*10+P19)&gt;=1,(O19*10+P19)&lt;=3),1,IF(AND(G18=37,Y22&lt;&gt;4,BP23="",(O19*10+P19)&gt;=4),0,IF(AND(Y22=4,BP23=""),O19,"")))</f>
        <v/>
      </c>
      <c r="AR19" s="81" t="str">
        <f>IF(AND(G18=37,Y22&lt;&gt;4,BP23="",(O19*10+P19)&gt;=1,(O19*10+P19)&lt;=3),(O19*10+P19-1),IF(AND(G18=37,Y22&lt;&gt;4,BP23="",(O19*10+P19)&gt;=4),(O19*10+P19-3),IF(AND(Y22=4,BP23=""),P19,"")))</f>
        <v/>
      </c>
      <c r="AS19" s="82"/>
      <c r="AT19" s="83"/>
      <c r="AU19" s="211"/>
      <c r="AV19" s="212"/>
      <c r="AW19" s="212"/>
      <c r="AX19" s="212"/>
      <c r="AY19" s="212"/>
      <c r="AZ19" s="212"/>
      <c r="BA19" s="84"/>
      <c r="BB19" s="423"/>
      <c r="BC19" s="424"/>
      <c r="BD19" s="424"/>
      <c r="BE19" s="424"/>
      <c r="BF19" s="424"/>
      <c r="BG19" s="424"/>
      <c r="BH19" s="84"/>
      <c r="BI19" s="370"/>
      <c r="BJ19" s="371"/>
      <c r="BK19" s="371"/>
      <c r="BL19" s="371"/>
      <c r="BM19" s="371"/>
      <c r="BN19" s="371"/>
      <c r="BO19" s="84"/>
      <c r="BP19" s="403" t="str">
        <f>IF(BP23="",IFERROR(ROUNDDOWN(AVERAGEIF(BI18:BN22,"&gt;0"),0),""),AU18)</f>
        <v/>
      </c>
      <c r="BQ19" s="404"/>
      <c r="BR19" s="404"/>
      <c r="BS19" s="404"/>
      <c r="BT19" s="404"/>
      <c r="BU19" s="404"/>
      <c r="BV19" s="405"/>
      <c r="BW19" s="375"/>
      <c r="BX19" s="376"/>
      <c r="BY19" s="376"/>
      <c r="BZ19" s="376"/>
      <c r="CA19" s="376"/>
      <c r="CB19" s="376"/>
      <c r="CC19" s="376"/>
      <c r="CD19" s="376"/>
      <c r="CE19" s="376"/>
      <c r="CF19" s="377"/>
    </row>
    <row r="20" spans="2:84" ht="9.75" customHeight="1">
      <c r="B20" s="329"/>
      <c r="C20" s="330"/>
      <c r="D20" s="330"/>
      <c r="E20" s="330"/>
      <c r="F20" s="331"/>
      <c r="G20" s="351"/>
      <c r="H20" s="352"/>
      <c r="I20" s="352"/>
      <c r="J20" s="353"/>
      <c r="K20" s="85" t="s">
        <v>29</v>
      </c>
      <c r="L20" s="86"/>
      <c r="M20" s="87"/>
      <c r="N20" s="88" t="s">
        <v>2</v>
      </c>
      <c r="O20" s="89"/>
      <c r="P20" s="90" t="s">
        <v>30</v>
      </c>
      <c r="Q20" s="89"/>
      <c r="R20" s="91" t="s">
        <v>31</v>
      </c>
      <c r="S20" s="303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534"/>
      <c r="AE20" s="181" t="s">
        <v>35</v>
      </c>
      <c r="AF20" s="301"/>
      <c r="AG20" s="480"/>
      <c r="AH20" s="385"/>
      <c r="AI20" s="455" t="str">
        <f>IF($AG$20="","",LEFT(VLOOKUP($AG$20,'標準報酬等級表-短期'!$B$10:$L$59,11,FALSE),3))</f>
        <v/>
      </c>
      <c r="AJ20" s="456"/>
      <c r="AK20" s="456"/>
      <c r="AL20" s="456"/>
      <c r="AM20" s="409" t="s">
        <v>36</v>
      </c>
      <c r="AN20" s="410"/>
      <c r="AO20" s="167" t="s">
        <v>37</v>
      </c>
      <c r="AP20" s="168"/>
      <c r="AQ20" s="418" t="str">
        <f>IF(AND(G18=37,Y22&lt;&gt;4,BP23="",OR((O19*10+P19)&lt;=2,(O19*10+P19)=12)),1,IF(AND(G18=37,Y22&lt;&gt;4,BP23="",(O19*10+P19)&gt;=3),0,""))</f>
        <v/>
      </c>
      <c r="AR20" s="416" t="str">
        <f>IF(AND(G18=37,Y22&lt;&gt;4,BP23="",(O19*10+P19)&gt;=1,(O19*10+P19)&lt;=2),(O19*10+P19),IF(AND(G18=37,Y22&lt;&gt;4,BP23="",(O19*10+P19)&gt;=3),RIGHT((O19*10+P19-2),1),""))</f>
        <v/>
      </c>
      <c r="AS20" s="94"/>
      <c r="AT20" s="95"/>
      <c r="AU20" s="197"/>
      <c r="AV20" s="198"/>
      <c r="AW20" s="198"/>
      <c r="AX20" s="198"/>
      <c r="AY20" s="198"/>
      <c r="AZ20" s="198"/>
      <c r="BA20" s="193"/>
      <c r="BB20" s="197"/>
      <c r="BC20" s="198"/>
      <c r="BD20" s="198"/>
      <c r="BE20" s="198"/>
      <c r="BF20" s="198"/>
      <c r="BG20" s="198"/>
      <c r="BH20" s="193"/>
      <c r="BI20" s="189">
        <f>AU20+BB20</f>
        <v>0</v>
      </c>
      <c r="BJ20" s="190"/>
      <c r="BK20" s="190"/>
      <c r="BL20" s="190"/>
      <c r="BM20" s="190"/>
      <c r="BN20" s="190"/>
      <c r="BO20" s="187"/>
      <c r="BP20" s="403"/>
      <c r="BQ20" s="404"/>
      <c r="BR20" s="404"/>
      <c r="BS20" s="404"/>
      <c r="BT20" s="404"/>
      <c r="BU20" s="404"/>
      <c r="BV20" s="405"/>
      <c r="BW20" s="181" t="s">
        <v>35</v>
      </c>
      <c r="BX20" s="182"/>
      <c r="BY20" s="177" t="str">
        <f>IF(BP23=1,AG20,IFERROR(LOOKUP(BP19,'標準報酬等級表-短期'!$N$10:$Q$59,'標準報酬等級表-短期'!$B$10:$B$59),""))</f>
        <v/>
      </c>
      <c r="BZ20" s="178"/>
      <c r="CA20" s="173" t="str">
        <f>IF(BP23=1,AI20,IFERROR(LOOKUP(BP19,'標準報酬等級表-短期'!$N$10:$Q$59,'標準報酬等級表-短期'!$L$10:$L$59)/1000,""))</f>
        <v/>
      </c>
      <c r="CB20" s="174"/>
      <c r="CC20" s="174"/>
      <c r="CD20" s="174"/>
      <c r="CE20" s="205" t="s">
        <v>36</v>
      </c>
      <c r="CF20" s="206"/>
    </row>
    <row r="21" spans="2:84" ht="10.5" customHeight="1">
      <c r="B21" s="329"/>
      <c r="C21" s="330"/>
      <c r="D21" s="330"/>
      <c r="E21" s="330"/>
      <c r="F21" s="331"/>
      <c r="G21" s="354"/>
      <c r="H21" s="355"/>
      <c r="I21" s="355"/>
      <c r="J21" s="356"/>
      <c r="K21" s="96"/>
      <c r="L21" s="152"/>
      <c r="M21" s="153"/>
      <c r="N21" s="154"/>
      <c r="O21" s="155"/>
      <c r="P21" s="156"/>
      <c r="Q21" s="155"/>
      <c r="R21" s="157"/>
      <c r="S21" s="304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350"/>
      <c r="AE21" s="183"/>
      <c r="AF21" s="302"/>
      <c r="AG21" s="481"/>
      <c r="AH21" s="482"/>
      <c r="AI21" s="457"/>
      <c r="AJ21" s="458"/>
      <c r="AK21" s="458"/>
      <c r="AL21" s="458"/>
      <c r="AM21" s="207"/>
      <c r="AN21" s="411"/>
      <c r="AO21" s="169"/>
      <c r="AP21" s="170"/>
      <c r="AQ21" s="419"/>
      <c r="AR21" s="417"/>
      <c r="AS21" s="97"/>
      <c r="AT21" s="83"/>
      <c r="AU21" s="199"/>
      <c r="AV21" s="200"/>
      <c r="AW21" s="200"/>
      <c r="AX21" s="200"/>
      <c r="AY21" s="200"/>
      <c r="AZ21" s="200"/>
      <c r="BA21" s="194"/>
      <c r="BB21" s="199"/>
      <c r="BC21" s="200"/>
      <c r="BD21" s="200"/>
      <c r="BE21" s="200"/>
      <c r="BF21" s="200"/>
      <c r="BG21" s="200"/>
      <c r="BH21" s="194"/>
      <c r="BI21" s="191"/>
      <c r="BJ21" s="192"/>
      <c r="BK21" s="192"/>
      <c r="BL21" s="192"/>
      <c r="BM21" s="192"/>
      <c r="BN21" s="192"/>
      <c r="BO21" s="188"/>
      <c r="BP21" s="403"/>
      <c r="BQ21" s="404"/>
      <c r="BR21" s="404"/>
      <c r="BS21" s="404"/>
      <c r="BT21" s="404"/>
      <c r="BU21" s="404"/>
      <c r="BV21" s="405"/>
      <c r="BW21" s="183"/>
      <c r="BX21" s="184"/>
      <c r="BY21" s="179"/>
      <c r="BZ21" s="180"/>
      <c r="CA21" s="175"/>
      <c r="CB21" s="176"/>
      <c r="CC21" s="176"/>
      <c r="CD21" s="176"/>
      <c r="CE21" s="207"/>
      <c r="CF21" s="208"/>
    </row>
    <row r="22" spans="2:84" ht="19.5" customHeight="1">
      <c r="B22" s="329"/>
      <c r="C22" s="330"/>
      <c r="D22" s="330"/>
      <c r="E22" s="330"/>
      <c r="F22" s="331"/>
      <c r="G22" s="284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6"/>
      <c r="S22" s="295"/>
      <c r="T22" s="296"/>
      <c r="U22" s="296"/>
      <c r="V22" s="297"/>
      <c r="W22" s="98"/>
      <c r="X22" s="99"/>
      <c r="Y22" s="287"/>
      <c r="Z22" s="288"/>
      <c r="AA22" s="288"/>
      <c r="AB22" s="287"/>
      <c r="AC22" s="288"/>
      <c r="AD22" s="291"/>
      <c r="AE22" s="201" t="s">
        <v>38</v>
      </c>
      <c r="AF22" s="202"/>
      <c r="AG22" s="293" t="str">
        <f>IF(OR(S22="41(短期)",AG20=""),"",IF(AG20&lt;4,1,IF((AG20-3)&gt;=32,32,AG20-3)))</f>
        <v/>
      </c>
      <c r="AH22" s="294"/>
      <c r="AI22" s="160" t="str">
        <f>IF($AG$22="","",LEFT(VLOOKUP($AG$22,'標準報酬等級表-厚年・退職等'!$B$10:$L$59,11,FALSE),3))</f>
        <v/>
      </c>
      <c r="AJ22" s="161"/>
      <c r="AK22" s="161"/>
      <c r="AL22" s="161"/>
      <c r="AM22" s="476"/>
      <c r="AN22" s="477"/>
      <c r="AO22" s="305" t="s">
        <v>39</v>
      </c>
      <c r="AP22" s="306"/>
      <c r="AQ22" s="100" t="str">
        <f>IF(AND(G18=37,Y22&lt;&gt;4,BP23="",OR((O19*10+P19)=1,(O19*10+P19)&gt;=11)),1,IF(AND(G18=37,Y22&lt;&gt;4,BP23="",(O19*10+P19)&gt;=2),0,""))</f>
        <v/>
      </c>
      <c r="AR22" s="101" t="str">
        <f>IF(AND(G18=37,Y22&lt;&gt;4,BP23="",(O19*10+P19)=1),(O19*10+P19+1),IF(AND(G18=37,Y22&lt;&gt;4,BP23="",(O19*10+P19)&gt;=2),RIGHT((O19*10+P19-1),1),""))</f>
        <v/>
      </c>
      <c r="AS22" s="102"/>
      <c r="AT22" s="103"/>
      <c r="AU22" s="195"/>
      <c r="AV22" s="196"/>
      <c r="AW22" s="196"/>
      <c r="AX22" s="196"/>
      <c r="AY22" s="196"/>
      <c r="AZ22" s="196"/>
      <c r="BA22" s="104"/>
      <c r="BB22" s="195"/>
      <c r="BC22" s="196"/>
      <c r="BD22" s="196"/>
      <c r="BE22" s="196"/>
      <c r="BF22" s="196"/>
      <c r="BG22" s="196"/>
      <c r="BH22" s="105"/>
      <c r="BI22" s="185">
        <f>AU22+BB22</f>
        <v>0</v>
      </c>
      <c r="BJ22" s="186"/>
      <c r="BK22" s="186"/>
      <c r="BL22" s="186"/>
      <c r="BM22" s="186"/>
      <c r="BN22" s="186"/>
      <c r="BO22" s="106"/>
      <c r="BP22" s="406"/>
      <c r="BQ22" s="407"/>
      <c r="BR22" s="407"/>
      <c r="BS22" s="407"/>
      <c r="BT22" s="407"/>
      <c r="BU22" s="407"/>
      <c r="BV22" s="408"/>
      <c r="BW22" s="201" t="s">
        <v>38</v>
      </c>
      <c r="BX22" s="202"/>
      <c r="BY22" s="293" t="str">
        <f>IF(S22="41(短期)","",IF(BP23=1,AG22,IFERROR(LOOKUP(BP19,'標準報酬等級表-厚年・退職等'!$N$10:$Q$41,'標準報酬等級表-厚年・退職等'!$B$10:$B$41),"")))</f>
        <v/>
      </c>
      <c r="BZ22" s="294"/>
      <c r="CA22" s="171" t="str">
        <f>IF(BY22="","",IF(BP23=1,AI22,IFERROR(LOOKUP(BP19,'標準報酬等級表-厚年・退職等'!$N$10:$Q$41,'標準報酬等級表-厚年・退職等'!$L$10:$L$41)/1000,"")))</f>
        <v/>
      </c>
      <c r="CB22" s="172"/>
      <c r="CC22" s="172"/>
      <c r="CD22" s="172"/>
      <c r="CE22" s="105"/>
      <c r="CF22" s="104"/>
    </row>
    <row r="23" spans="2:84" ht="19.5" customHeight="1" thickBot="1">
      <c r="B23" s="332"/>
      <c r="C23" s="333"/>
      <c r="D23" s="333"/>
      <c r="E23" s="333"/>
      <c r="F23" s="334"/>
      <c r="G23" s="271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3"/>
      <c r="S23" s="298"/>
      <c r="T23" s="299"/>
      <c r="U23" s="299"/>
      <c r="V23" s="300"/>
      <c r="W23" s="107"/>
      <c r="X23" s="108"/>
      <c r="Y23" s="289"/>
      <c r="Z23" s="290"/>
      <c r="AA23" s="290"/>
      <c r="AB23" s="289"/>
      <c r="AC23" s="290"/>
      <c r="AD23" s="292"/>
      <c r="AE23" s="274" t="s">
        <v>40</v>
      </c>
      <c r="AF23" s="275"/>
      <c r="AG23" s="276" t="str">
        <f>AG22</f>
        <v/>
      </c>
      <c r="AH23" s="277"/>
      <c r="AI23" s="278" t="str">
        <f>AI22</f>
        <v/>
      </c>
      <c r="AJ23" s="279"/>
      <c r="AK23" s="279"/>
      <c r="AL23" s="279"/>
      <c r="AM23" s="526"/>
      <c r="AN23" s="527"/>
      <c r="AO23" s="274" t="s">
        <v>41</v>
      </c>
      <c r="AP23" s="280"/>
      <c r="AQ23" s="280"/>
      <c r="AR23" s="280"/>
      <c r="AS23" s="280"/>
      <c r="AT23" s="275"/>
      <c r="AU23" s="203">
        <f>IF(OR(BP23&lt;&gt;"",Y22=4),"",SUM(AU18:AU22))</f>
        <v>0</v>
      </c>
      <c r="AV23" s="204"/>
      <c r="AW23" s="204"/>
      <c r="AX23" s="204"/>
      <c r="AY23" s="204"/>
      <c r="AZ23" s="204"/>
      <c r="BA23" s="109"/>
      <c r="BB23" s="203">
        <f>IF(OR(BP23&lt;&gt;"",Y22=4),"",SUM(BB18:BB22))</f>
        <v>0</v>
      </c>
      <c r="BC23" s="204"/>
      <c r="BD23" s="204"/>
      <c r="BE23" s="204"/>
      <c r="BF23" s="204"/>
      <c r="BG23" s="204"/>
      <c r="BH23" s="110"/>
      <c r="BI23" s="203">
        <f>IF(OR(BP23&lt;&gt;"",Y22=4),"",SUM(BI18:BI22))</f>
        <v>0</v>
      </c>
      <c r="BJ23" s="367"/>
      <c r="BK23" s="367"/>
      <c r="BL23" s="367"/>
      <c r="BM23" s="367"/>
      <c r="BN23" s="367"/>
      <c r="BO23" s="111"/>
      <c r="BP23" s="359"/>
      <c r="BQ23" s="360"/>
      <c r="BR23" s="360"/>
      <c r="BS23" s="361"/>
      <c r="BT23" s="362" t="str">
        <f>IF(OR($Y$22=4,BP23&lt;&gt;""),1,"")</f>
        <v/>
      </c>
      <c r="BU23" s="363"/>
      <c r="BV23" s="364"/>
      <c r="BW23" s="274" t="s">
        <v>40</v>
      </c>
      <c r="BX23" s="275"/>
      <c r="BY23" s="365" t="str">
        <f>BY22</f>
        <v/>
      </c>
      <c r="BZ23" s="366"/>
      <c r="CA23" s="357" t="str">
        <f>CA22</f>
        <v/>
      </c>
      <c r="CB23" s="358"/>
      <c r="CC23" s="358"/>
      <c r="CD23" s="358"/>
      <c r="CE23" s="112"/>
      <c r="CF23" s="113"/>
    </row>
    <row r="24" spans="2:84" ht="9.75" customHeight="1">
      <c r="B24" s="378"/>
      <c r="C24" s="379"/>
      <c r="D24" s="379"/>
      <c r="E24" s="379"/>
      <c r="F24" s="380"/>
      <c r="G24" s="384"/>
      <c r="H24" s="385"/>
      <c r="I24" s="385"/>
      <c r="J24" s="386"/>
      <c r="K24" s="85" t="s">
        <v>29</v>
      </c>
      <c r="L24" s="86"/>
      <c r="M24" s="87"/>
      <c r="N24" s="88" t="s">
        <v>2</v>
      </c>
      <c r="O24" s="89"/>
      <c r="P24" s="90" t="s">
        <v>30</v>
      </c>
      <c r="Q24" s="89"/>
      <c r="R24" s="91" t="s">
        <v>31</v>
      </c>
      <c r="S24" s="387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401"/>
      <c r="AE24" s="420"/>
      <c r="AF24" s="421"/>
      <c r="AG24" s="114" t="s">
        <v>29</v>
      </c>
      <c r="AH24" s="115"/>
      <c r="AI24" s="116"/>
      <c r="AJ24" s="117" t="s">
        <v>2</v>
      </c>
      <c r="AK24" s="116"/>
      <c r="AL24" s="118"/>
      <c r="AM24" s="118"/>
      <c r="AN24" s="93" t="s">
        <v>32</v>
      </c>
      <c r="AO24" s="167" t="s">
        <v>33</v>
      </c>
      <c r="AP24" s="168"/>
      <c r="AQ24" s="119"/>
      <c r="AR24" s="91" t="s">
        <v>32</v>
      </c>
      <c r="AS24" s="120"/>
      <c r="AT24" s="121"/>
      <c r="AU24" s="414"/>
      <c r="AV24" s="415"/>
      <c r="AW24" s="415"/>
      <c r="AX24" s="415"/>
      <c r="AY24" s="415"/>
      <c r="AZ24" s="415"/>
      <c r="BA24" s="122" t="s">
        <v>34</v>
      </c>
      <c r="BB24" s="414"/>
      <c r="BC24" s="422"/>
      <c r="BD24" s="422"/>
      <c r="BE24" s="422"/>
      <c r="BF24" s="422"/>
      <c r="BG24" s="422"/>
      <c r="BH24" s="122" t="s">
        <v>34</v>
      </c>
      <c r="BI24" s="368">
        <f>AU24+BB24</f>
        <v>0</v>
      </c>
      <c r="BJ24" s="369"/>
      <c r="BK24" s="369"/>
      <c r="BL24" s="369"/>
      <c r="BM24" s="369"/>
      <c r="BN24" s="369"/>
      <c r="BO24" s="122" t="s">
        <v>34</v>
      </c>
      <c r="BP24" s="123"/>
      <c r="BQ24" s="115"/>
      <c r="BR24" s="115"/>
      <c r="BS24" s="115"/>
      <c r="BT24" s="115"/>
      <c r="BU24" s="115"/>
      <c r="BV24" s="92" t="s">
        <v>34</v>
      </c>
      <c r="BW24" s="372"/>
      <c r="BX24" s="373"/>
      <c r="BY24" s="373"/>
      <c r="BZ24" s="373"/>
      <c r="CA24" s="373"/>
      <c r="CB24" s="373"/>
      <c r="CC24" s="373"/>
      <c r="CD24" s="373"/>
      <c r="CE24" s="373"/>
      <c r="CF24" s="374"/>
    </row>
    <row r="25" spans="2:84" ht="10.5" customHeight="1" thickBot="1">
      <c r="B25" s="378"/>
      <c r="C25" s="379"/>
      <c r="D25" s="379"/>
      <c r="E25" s="379"/>
      <c r="F25" s="380"/>
      <c r="G25" s="338"/>
      <c r="H25" s="299"/>
      <c r="I25" s="299"/>
      <c r="J25" s="339"/>
      <c r="K25" s="78"/>
      <c r="L25" s="148"/>
      <c r="M25" s="34"/>
      <c r="N25" s="149"/>
      <c r="O25" s="33"/>
      <c r="P25" s="150"/>
      <c r="Q25" s="33"/>
      <c r="R25" s="151"/>
      <c r="S25" s="388"/>
      <c r="T25" s="390"/>
      <c r="U25" s="390"/>
      <c r="V25" s="390"/>
      <c r="W25" s="390"/>
      <c r="X25" s="390"/>
      <c r="Y25" s="390"/>
      <c r="Z25" s="390"/>
      <c r="AA25" s="390"/>
      <c r="AB25" s="390"/>
      <c r="AC25" s="390"/>
      <c r="AD25" s="402"/>
      <c r="AE25" s="309"/>
      <c r="AF25" s="310"/>
      <c r="AG25" s="158"/>
      <c r="AH25" s="32"/>
      <c r="AI25" s="33"/>
      <c r="AJ25" s="33"/>
      <c r="AK25" s="33"/>
      <c r="AL25" s="412"/>
      <c r="AM25" s="413"/>
      <c r="AN25" s="124"/>
      <c r="AO25" s="169"/>
      <c r="AP25" s="170"/>
      <c r="AQ25" s="80" t="str">
        <f>IF(AND(G24=37,Y28&lt;&gt;4,BP29="",(O25*10+P25)&gt;=1,(O25*10+P25)&lt;=3),1,IF(AND(G24=37,Y28&lt;&gt;4,BP29="",(O25*10+P25)&gt;=4),0,IF(AND(Y28=4,BP29=""),O25,"")))</f>
        <v/>
      </c>
      <c r="AR25" s="81" t="str">
        <f>IF(AND(G24=37,Y28&lt;&gt;4,BP29="",(O25*10+P25)&gt;=1,(O25*10+P25)&lt;=3),(O25*10+P25-1),IF(AND(G24=37,Y28&lt;&gt;4,BP29="",(O25*10+P25)&gt;=4),(O25*10+P25-3),IF(AND(Y28=4,BP29=""),P25,"")))</f>
        <v/>
      </c>
      <c r="AS25" s="82"/>
      <c r="AT25" s="83"/>
      <c r="AU25" s="211"/>
      <c r="AV25" s="212"/>
      <c r="AW25" s="212"/>
      <c r="AX25" s="212"/>
      <c r="AY25" s="212"/>
      <c r="AZ25" s="212"/>
      <c r="BA25" s="84"/>
      <c r="BB25" s="423"/>
      <c r="BC25" s="424"/>
      <c r="BD25" s="424"/>
      <c r="BE25" s="424"/>
      <c r="BF25" s="424"/>
      <c r="BG25" s="424"/>
      <c r="BH25" s="84"/>
      <c r="BI25" s="370"/>
      <c r="BJ25" s="371"/>
      <c r="BK25" s="371"/>
      <c r="BL25" s="371"/>
      <c r="BM25" s="371"/>
      <c r="BN25" s="371"/>
      <c r="BO25" s="84"/>
      <c r="BP25" s="403" t="str">
        <f>IF(BP29="",IFERROR(ROUNDDOWN(AVERAGEIF(BI24:BN28,"&gt;0"),0),""),AU24)</f>
        <v/>
      </c>
      <c r="BQ25" s="404"/>
      <c r="BR25" s="404"/>
      <c r="BS25" s="404"/>
      <c r="BT25" s="404"/>
      <c r="BU25" s="404"/>
      <c r="BV25" s="405"/>
      <c r="BW25" s="375"/>
      <c r="BX25" s="376"/>
      <c r="BY25" s="376"/>
      <c r="BZ25" s="376"/>
      <c r="CA25" s="376"/>
      <c r="CB25" s="376"/>
      <c r="CC25" s="376"/>
      <c r="CD25" s="376"/>
      <c r="CE25" s="376"/>
      <c r="CF25" s="377"/>
    </row>
    <row r="26" spans="2:84" ht="9.75" customHeight="1">
      <c r="B26" s="378"/>
      <c r="C26" s="379"/>
      <c r="D26" s="379"/>
      <c r="E26" s="379"/>
      <c r="F26" s="380"/>
      <c r="G26" s="351"/>
      <c r="H26" s="352"/>
      <c r="I26" s="352"/>
      <c r="J26" s="353"/>
      <c r="K26" s="85" t="s">
        <v>29</v>
      </c>
      <c r="L26" s="86"/>
      <c r="M26" s="87"/>
      <c r="N26" s="88" t="s">
        <v>2</v>
      </c>
      <c r="O26" s="89"/>
      <c r="P26" s="90" t="s">
        <v>30</v>
      </c>
      <c r="Q26" s="89"/>
      <c r="R26" s="91" t="s">
        <v>31</v>
      </c>
      <c r="S26" s="394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533"/>
      <c r="AE26" s="181" t="s">
        <v>35</v>
      </c>
      <c r="AF26" s="301"/>
      <c r="AG26" s="480"/>
      <c r="AH26" s="385"/>
      <c r="AI26" s="455" t="str">
        <f>IF($AG$26="","",LEFT(VLOOKUP($AG$26,'標準報酬等級表-短期'!$B$10:$L$59,11,FALSE),3))</f>
        <v/>
      </c>
      <c r="AJ26" s="456"/>
      <c r="AK26" s="456"/>
      <c r="AL26" s="456"/>
      <c r="AM26" s="409" t="s">
        <v>36</v>
      </c>
      <c r="AN26" s="410"/>
      <c r="AO26" s="167" t="s">
        <v>37</v>
      </c>
      <c r="AP26" s="168"/>
      <c r="AQ26" s="418" t="str">
        <f>IF(AND(G24=37,Y28&lt;&gt;4,BP29="",OR((O25*10+P25)&lt;=2,(O25*10+P25)=12)),1,IF(AND(G24=37,Y28&lt;&gt;4,BP29="",(O25*10+P25)&gt;=3),0,""))</f>
        <v/>
      </c>
      <c r="AR26" s="416" t="str">
        <f>IF(AND(G24=37,Y28&lt;&gt;4,BP29="",(O25*10+P25)&gt;=1,(O25*10+P25)&lt;=2),(O25*10+P25),IF(AND(G24=37,Y28&lt;&gt;4,BP29="",(O25*10+P25)&gt;=3),RIGHT((O25*10+P25-2),1),""))</f>
        <v/>
      </c>
      <c r="AS26" s="94"/>
      <c r="AT26" s="95"/>
      <c r="AU26" s="197"/>
      <c r="AV26" s="198"/>
      <c r="AW26" s="198"/>
      <c r="AX26" s="198"/>
      <c r="AY26" s="198"/>
      <c r="AZ26" s="198"/>
      <c r="BA26" s="193"/>
      <c r="BB26" s="197"/>
      <c r="BC26" s="198"/>
      <c r="BD26" s="198"/>
      <c r="BE26" s="198"/>
      <c r="BF26" s="198"/>
      <c r="BG26" s="198"/>
      <c r="BH26" s="193"/>
      <c r="BI26" s="189">
        <f>AU26+BB26</f>
        <v>0</v>
      </c>
      <c r="BJ26" s="190"/>
      <c r="BK26" s="190"/>
      <c r="BL26" s="190"/>
      <c r="BM26" s="190"/>
      <c r="BN26" s="190"/>
      <c r="BO26" s="187"/>
      <c r="BP26" s="403"/>
      <c r="BQ26" s="404"/>
      <c r="BR26" s="404"/>
      <c r="BS26" s="404"/>
      <c r="BT26" s="404"/>
      <c r="BU26" s="404"/>
      <c r="BV26" s="405"/>
      <c r="BW26" s="181" t="s">
        <v>35</v>
      </c>
      <c r="BX26" s="182"/>
      <c r="BY26" s="177" t="str">
        <f>IF(BP29=1,AG26,IFERROR(LOOKUP(BP25,'標準報酬等級表-短期'!$N$10:$Q$59,'標準報酬等級表-短期'!$B$10:$B$59),""))</f>
        <v/>
      </c>
      <c r="BZ26" s="178"/>
      <c r="CA26" s="173" t="str">
        <f>IF(BP29=1,AI26,IFERROR(LOOKUP(BP25,'標準報酬等級表-短期'!$N$10:$Q$59,'標準報酬等級表-短期'!$L$10:$L$59)/1000,""))</f>
        <v/>
      </c>
      <c r="CB26" s="174"/>
      <c r="CC26" s="174"/>
      <c r="CD26" s="174"/>
      <c r="CE26" s="205" t="s">
        <v>36</v>
      </c>
      <c r="CF26" s="206"/>
    </row>
    <row r="27" spans="2:84" ht="10.5" customHeight="1">
      <c r="B27" s="378"/>
      <c r="C27" s="379"/>
      <c r="D27" s="379"/>
      <c r="E27" s="379"/>
      <c r="F27" s="380"/>
      <c r="G27" s="354"/>
      <c r="H27" s="355"/>
      <c r="I27" s="355"/>
      <c r="J27" s="356"/>
      <c r="K27" s="96"/>
      <c r="L27" s="152"/>
      <c r="M27" s="153"/>
      <c r="N27" s="154"/>
      <c r="O27" s="155"/>
      <c r="P27" s="156"/>
      <c r="Q27" s="155"/>
      <c r="R27" s="157"/>
      <c r="S27" s="388"/>
      <c r="T27" s="390"/>
      <c r="U27" s="390"/>
      <c r="V27" s="390"/>
      <c r="W27" s="390"/>
      <c r="X27" s="390"/>
      <c r="Y27" s="390"/>
      <c r="Z27" s="390"/>
      <c r="AA27" s="390"/>
      <c r="AB27" s="390"/>
      <c r="AC27" s="390"/>
      <c r="AD27" s="402"/>
      <c r="AE27" s="183"/>
      <c r="AF27" s="302"/>
      <c r="AG27" s="481"/>
      <c r="AH27" s="482"/>
      <c r="AI27" s="457"/>
      <c r="AJ27" s="458"/>
      <c r="AK27" s="458"/>
      <c r="AL27" s="458"/>
      <c r="AM27" s="207"/>
      <c r="AN27" s="411"/>
      <c r="AO27" s="169"/>
      <c r="AP27" s="170"/>
      <c r="AQ27" s="419"/>
      <c r="AR27" s="417"/>
      <c r="AS27" s="97"/>
      <c r="AT27" s="83"/>
      <c r="AU27" s="199"/>
      <c r="AV27" s="200"/>
      <c r="AW27" s="200"/>
      <c r="AX27" s="200"/>
      <c r="AY27" s="200"/>
      <c r="AZ27" s="200"/>
      <c r="BA27" s="194"/>
      <c r="BB27" s="199"/>
      <c r="BC27" s="200"/>
      <c r="BD27" s="200"/>
      <c r="BE27" s="200"/>
      <c r="BF27" s="200"/>
      <c r="BG27" s="200"/>
      <c r="BH27" s="194"/>
      <c r="BI27" s="191"/>
      <c r="BJ27" s="192"/>
      <c r="BK27" s="192"/>
      <c r="BL27" s="192"/>
      <c r="BM27" s="192"/>
      <c r="BN27" s="192"/>
      <c r="BO27" s="188"/>
      <c r="BP27" s="403"/>
      <c r="BQ27" s="404"/>
      <c r="BR27" s="404"/>
      <c r="BS27" s="404"/>
      <c r="BT27" s="404"/>
      <c r="BU27" s="404"/>
      <c r="BV27" s="405"/>
      <c r="BW27" s="183"/>
      <c r="BX27" s="184"/>
      <c r="BY27" s="179"/>
      <c r="BZ27" s="180"/>
      <c r="CA27" s="175"/>
      <c r="CB27" s="176"/>
      <c r="CC27" s="176"/>
      <c r="CD27" s="176"/>
      <c r="CE27" s="207"/>
      <c r="CF27" s="208"/>
    </row>
    <row r="28" spans="2:84" ht="19.5" customHeight="1">
      <c r="B28" s="378"/>
      <c r="C28" s="379"/>
      <c r="D28" s="379"/>
      <c r="E28" s="379"/>
      <c r="F28" s="380"/>
      <c r="G28" s="284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6"/>
      <c r="S28" s="295"/>
      <c r="T28" s="296"/>
      <c r="U28" s="296"/>
      <c r="V28" s="297"/>
      <c r="W28" s="435"/>
      <c r="X28" s="436"/>
      <c r="Y28" s="395"/>
      <c r="Z28" s="396"/>
      <c r="AA28" s="396"/>
      <c r="AB28" s="395"/>
      <c r="AC28" s="396"/>
      <c r="AD28" s="399"/>
      <c r="AE28" s="201" t="s">
        <v>42</v>
      </c>
      <c r="AF28" s="202"/>
      <c r="AG28" s="293" t="str">
        <f>IF(OR(S28="41(短期)",AG26=""),"",IF(AG26&lt;4,1,IF((AG26-3)&gt;=32,32,AG26-3)))</f>
        <v/>
      </c>
      <c r="AH28" s="294"/>
      <c r="AI28" s="160" t="str">
        <f>IF($AG$28="","",LEFT(VLOOKUP($AG$28,'標準報酬等級表-厚年・退職等'!$B$10:$L$59,11,FALSE),3))</f>
        <v/>
      </c>
      <c r="AJ28" s="161"/>
      <c r="AK28" s="161"/>
      <c r="AL28" s="161"/>
      <c r="AM28" s="476"/>
      <c r="AN28" s="477"/>
      <c r="AO28" s="305" t="s">
        <v>39</v>
      </c>
      <c r="AP28" s="306"/>
      <c r="AQ28" s="100" t="str">
        <f>IF(AND(G24=37,Y28&lt;&gt;4,BP29="",OR((O25*10+P25)=1,(O25*10+P25)&gt;=11)),1,IF(AND(G24=37,Y28&lt;&gt;4,BP29="",(O25*10+P25)&gt;=2),0,""))</f>
        <v/>
      </c>
      <c r="AR28" s="101" t="str">
        <f>IF(AND(G24=37,Y28&lt;&gt;4,BP29="",(O25*10+P25)=1),(O25*10+P25+1),IF(AND(G24=37,Y28&lt;&gt;4,BP29="",(O25*10+P25)&gt;=2),RIGHT((O25*10+P25-1),1),""))</f>
        <v/>
      </c>
      <c r="AS28" s="102"/>
      <c r="AT28" s="103"/>
      <c r="AU28" s="195"/>
      <c r="AV28" s="196"/>
      <c r="AW28" s="196"/>
      <c r="AX28" s="196"/>
      <c r="AY28" s="196"/>
      <c r="AZ28" s="196"/>
      <c r="BA28" s="104"/>
      <c r="BB28" s="195"/>
      <c r="BC28" s="196"/>
      <c r="BD28" s="196"/>
      <c r="BE28" s="196"/>
      <c r="BF28" s="196"/>
      <c r="BG28" s="196"/>
      <c r="BH28" s="105"/>
      <c r="BI28" s="185">
        <f>AU28+BB28</f>
        <v>0</v>
      </c>
      <c r="BJ28" s="186"/>
      <c r="BK28" s="186"/>
      <c r="BL28" s="186"/>
      <c r="BM28" s="186"/>
      <c r="BN28" s="186"/>
      <c r="BO28" s="106"/>
      <c r="BP28" s="406"/>
      <c r="BQ28" s="407"/>
      <c r="BR28" s="407"/>
      <c r="BS28" s="407"/>
      <c r="BT28" s="407"/>
      <c r="BU28" s="407"/>
      <c r="BV28" s="408"/>
      <c r="BW28" s="201" t="s">
        <v>38</v>
      </c>
      <c r="BX28" s="202"/>
      <c r="BY28" s="293" t="str">
        <f>IF(S28="41(短期)","",IF(BP29=1,AG28,IFERROR(LOOKUP(BP25,'標準報酬等級表-厚年・退職等'!$N$10:$Q$41,'標準報酬等級表-厚年・退職等'!$B$10:$B$41),"")))</f>
        <v/>
      </c>
      <c r="BZ28" s="294"/>
      <c r="CA28" s="171" t="str">
        <f>IF(BY28="","",IF(BP29=1,AI28,IFERROR(LOOKUP(BP25,'標準報酬等級表-厚年・退職等'!$N$10:$Q$41,'標準報酬等級表-厚年・退職等'!$L$10:$L$41)/1000,"")))</f>
        <v/>
      </c>
      <c r="CB28" s="172"/>
      <c r="CC28" s="172"/>
      <c r="CD28" s="172"/>
      <c r="CE28" s="105"/>
      <c r="CF28" s="104"/>
    </row>
    <row r="29" spans="2:84" ht="19.5" customHeight="1" thickBot="1">
      <c r="B29" s="381"/>
      <c r="C29" s="382"/>
      <c r="D29" s="382"/>
      <c r="E29" s="382"/>
      <c r="F29" s="383"/>
      <c r="G29" s="271"/>
      <c r="H29" s="391"/>
      <c r="I29" s="391"/>
      <c r="J29" s="391"/>
      <c r="K29" s="391"/>
      <c r="L29" s="391"/>
      <c r="M29" s="391"/>
      <c r="N29" s="391"/>
      <c r="O29" s="391"/>
      <c r="P29" s="391"/>
      <c r="Q29" s="391"/>
      <c r="R29" s="392"/>
      <c r="S29" s="298"/>
      <c r="T29" s="299"/>
      <c r="U29" s="299"/>
      <c r="V29" s="300"/>
      <c r="W29" s="437"/>
      <c r="X29" s="438"/>
      <c r="Y29" s="397"/>
      <c r="Z29" s="398"/>
      <c r="AA29" s="398"/>
      <c r="AB29" s="397"/>
      <c r="AC29" s="398"/>
      <c r="AD29" s="400"/>
      <c r="AE29" s="274" t="s">
        <v>40</v>
      </c>
      <c r="AF29" s="275"/>
      <c r="AG29" s="276" t="str">
        <f>AG28</f>
        <v/>
      </c>
      <c r="AH29" s="277"/>
      <c r="AI29" s="278" t="str">
        <f>AI28</f>
        <v/>
      </c>
      <c r="AJ29" s="279"/>
      <c r="AK29" s="279"/>
      <c r="AL29" s="279"/>
      <c r="AM29" s="526"/>
      <c r="AN29" s="527"/>
      <c r="AO29" s="274" t="s">
        <v>41</v>
      </c>
      <c r="AP29" s="280"/>
      <c r="AQ29" s="280"/>
      <c r="AR29" s="280"/>
      <c r="AS29" s="280"/>
      <c r="AT29" s="275"/>
      <c r="AU29" s="203">
        <f>IF(OR(BP29&lt;&gt;"",Y28=4),"",SUM(AU24:AU28))</f>
        <v>0</v>
      </c>
      <c r="AV29" s="204"/>
      <c r="AW29" s="204"/>
      <c r="AX29" s="204"/>
      <c r="AY29" s="204"/>
      <c r="AZ29" s="204"/>
      <c r="BA29" s="109"/>
      <c r="BB29" s="203">
        <f>IF(OR(BP29&lt;&gt;"",Y28=4),"",SUM(BB24:BB28))</f>
        <v>0</v>
      </c>
      <c r="BC29" s="204"/>
      <c r="BD29" s="204"/>
      <c r="BE29" s="204"/>
      <c r="BF29" s="204"/>
      <c r="BG29" s="204"/>
      <c r="BH29" s="110"/>
      <c r="BI29" s="203">
        <f>IF(OR(BP29&lt;&gt;"",Y28=4),"",SUM(BI24:BI28))</f>
        <v>0</v>
      </c>
      <c r="BJ29" s="367"/>
      <c r="BK29" s="367"/>
      <c r="BL29" s="367"/>
      <c r="BM29" s="367"/>
      <c r="BN29" s="367"/>
      <c r="BO29" s="111"/>
      <c r="BP29" s="359"/>
      <c r="BQ29" s="360"/>
      <c r="BR29" s="360"/>
      <c r="BS29" s="361"/>
      <c r="BT29" s="362" t="str">
        <f>IF(OR($Y$28=4,BP29&lt;&gt;""),1,"")</f>
        <v/>
      </c>
      <c r="BU29" s="363"/>
      <c r="BV29" s="364"/>
      <c r="BW29" s="274" t="s">
        <v>40</v>
      </c>
      <c r="BX29" s="275"/>
      <c r="BY29" s="365" t="str">
        <f>BY28</f>
        <v/>
      </c>
      <c r="BZ29" s="366"/>
      <c r="CA29" s="357" t="str">
        <f>CA28</f>
        <v/>
      </c>
      <c r="CB29" s="358"/>
      <c r="CC29" s="358"/>
      <c r="CD29" s="358"/>
      <c r="CE29" s="112"/>
      <c r="CF29" s="113"/>
    </row>
    <row r="30" spans="2:84" ht="9.75" customHeight="1">
      <c r="B30" s="378"/>
      <c r="C30" s="379"/>
      <c r="D30" s="379"/>
      <c r="E30" s="379"/>
      <c r="F30" s="380"/>
      <c r="G30" s="384"/>
      <c r="H30" s="385"/>
      <c r="I30" s="385"/>
      <c r="J30" s="386"/>
      <c r="K30" s="125" t="s">
        <v>29</v>
      </c>
      <c r="L30" s="86"/>
      <c r="M30" s="87"/>
      <c r="N30" s="88" t="s">
        <v>2</v>
      </c>
      <c r="O30" s="89"/>
      <c r="P30" s="90" t="s">
        <v>30</v>
      </c>
      <c r="Q30" s="89"/>
      <c r="R30" s="91" t="s">
        <v>31</v>
      </c>
      <c r="S30" s="387"/>
      <c r="T30" s="389"/>
      <c r="U30" s="389"/>
      <c r="V30" s="389"/>
      <c r="W30" s="389"/>
      <c r="X30" s="389"/>
      <c r="Y30" s="389"/>
      <c r="Z30" s="389"/>
      <c r="AA30" s="389"/>
      <c r="AB30" s="389"/>
      <c r="AC30" s="389"/>
      <c r="AD30" s="401"/>
      <c r="AE30" s="420"/>
      <c r="AF30" s="421"/>
      <c r="AG30" s="114" t="s">
        <v>29</v>
      </c>
      <c r="AH30" s="115"/>
      <c r="AI30" s="116"/>
      <c r="AJ30" s="117" t="s">
        <v>2</v>
      </c>
      <c r="AK30" s="116"/>
      <c r="AL30" s="118"/>
      <c r="AM30" s="118"/>
      <c r="AN30" s="93" t="s">
        <v>32</v>
      </c>
      <c r="AO30" s="167" t="s">
        <v>33</v>
      </c>
      <c r="AP30" s="168"/>
      <c r="AQ30" s="119"/>
      <c r="AR30" s="91" t="s">
        <v>32</v>
      </c>
      <c r="AS30" s="120"/>
      <c r="AT30" s="121"/>
      <c r="AU30" s="414"/>
      <c r="AV30" s="415"/>
      <c r="AW30" s="415"/>
      <c r="AX30" s="415"/>
      <c r="AY30" s="415"/>
      <c r="AZ30" s="415"/>
      <c r="BA30" s="122" t="s">
        <v>34</v>
      </c>
      <c r="BB30" s="414"/>
      <c r="BC30" s="422"/>
      <c r="BD30" s="422"/>
      <c r="BE30" s="422"/>
      <c r="BF30" s="422"/>
      <c r="BG30" s="422"/>
      <c r="BH30" s="122" t="s">
        <v>34</v>
      </c>
      <c r="BI30" s="368">
        <f>AU30+BB30</f>
        <v>0</v>
      </c>
      <c r="BJ30" s="369"/>
      <c r="BK30" s="369"/>
      <c r="BL30" s="369"/>
      <c r="BM30" s="369"/>
      <c r="BN30" s="369"/>
      <c r="BO30" s="122" t="s">
        <v>34</v>
      </c>
      <c r="BP30" s="123"/>
      <c r="BQ30" s="115"/>
      <c r="BR30" s="115"/>
      <c r="BS30" s="115"/>
      <c r="BT30" s="115"/>
      <c r="BU30" s="115"/>
      <c r="BV30" s="92" t="s">
        <v>34</v>
      </c>
      <c r="BW30" s="372"/>
      <c r="BX30" s="373"/>
      <c r="BY30" s="373"/>
      <c r="BZ30" s="373"/>
      <c r="CA30" s="373"/>
      <c r="CB30" s="373"/>
      <c r="CC30" s="373"/>
      <c r="CD30" s="373"/>
      <c r="CE30" s="373"/>
      <c r="CF30" s="374"/>
    </row>
    <row r="31" spans="2:84" ht="10.5" customHeight="1" thickBot="1">
      <c r="B31" s="378"/>
      <c r="C31" s="379"/>
      <c r="D31" s="379"/>
      <c r="E31" s="379"/>
      <c r="F31" s="380"/>
      <c r="G31" s="338"/>
      <c r="H31" s="299"/>
      <c r="I31" s="299"/>
      <c r="J31" s="339"/>
      <c r="K31" s="78"/>
      <c r="L31" s="148"/>
      <c r="M31" s="34"/>
      <c r="N31" s="149"/>
      <c r="O31" s="33"/>
      <c r="P31" s="150"/>
      <c r="Q31" s="33"/>
      <c r="R31" s="151"/>
      <c r="S31" s="388"/>
      <c r="T31" s="390"/>
      <c r="U31" s="390"/>
      <c r="V31" s="390"/>
      <c r="W31" s="390"/>
      <c r="X31" s="390"/>
      <c r="Y31" s="390"/>
      <c r="Z31" s="390"/>
      <c r="AA31" s="390"/>
      <c r="AB31" s="390"/>
      <c r="AC31" s="390"/>
      <c r="AD31" s="402"/>
      <c r="AE31" s="309"/>
      <c r="AF31" s="310"/>
      <c r="AG31" s="158"/>
      <c r="AH31" s="30"/>
      <c r="AI31" s="31"/>
      <c r="AJ31" s="31"/>
      <c r="AK31" s="31"/>
      <c r="AL31" s="269"/>
      <c r="AM31" s="270"/>
      <c r="AN31" s="79"/>
      <c r="AO31" s="169"/>
      <c r="AP31" s="170"/>
      <c r="AQ31" s="80" t="str">
        <f>IF(AND(G30=37,Y34&lt;&gt;4,BP35="",(O31*10+P31)&gt;=1,(O31*10+P31)&lt;=3),1,IF(AND(G30=37,Y34&lt;&gt;4,BP35="",(O31*10+P31)&gt;=4),0,IF(AND(Y34=4,BP35=""),O31,"")))</f>
        <v/>
      </c>
      <c r="AR31" s="81" t="str">
        <f>IF(AND(G30=37,Y34&lt;&gt;4,BP35="",(O31*10+P31)&gt;=1,(O31*10+P31)&lt;=3),(O31*10+P31-1),IF(AND(G30=37,Y34&lt;&gt;4,BP35="",(O31*10+P31)&gt;=4),(O31*10+P31-3),IF(AND(Y34=4,BP35=""),P31,"")))</f>
        <v/>
      </c>
      <c r="AS31" s="82"/>
      <c r="AT31" s="83"/>
      <c r="AU31" s="211"/>
      <c r="AV31" s="212"/>
      <c r="AW31" s="212"/>
      <c r="AX31" s="212"/>
      <c r="AY31" s="212"/>
      <c r="AZ31" s="212"/>
      <c r="BA31" s="84"/>
      <c r="BB31" s="423"/>
      <c r="BC31" s="424"/>
      <c r="BD31" s="424"/>
      <c r="BE31" s="424"/>
      <c r="BF31" s="424"/>
      <c r="BG31" s="424"/>
      <c r="BH31" s="84"/>
      <c r="BI31" s="370"/>
      <c r="BJ31" s="371"/>
      <c r="BK31" s="371"/>
      <c r="BL31" s="371"/>
      <c r="BM31" s="371"/>
      <c r="BN31" s="371"/>
      <c r="BO31" s="84"/>
      <c r="BP31" s="403" t="str">
        <f>IF(BP35="",IFERROR(ROUNDDOWN(AVERAGEIF(BI30:BN34,"&gt;0"),0),""),AU30)</f>
        <v/>
      </c>
      <c r="BQ31" s="404"/>
      <c r="BR31" s="404"/>
      <c r="BS31" s="404"/>
      <c r="BT31" s="404"/>
      <c r="BU31" s="404"/>
      <c r="BV31" s="405"/>
      <c r="BW31" s="375"/>
      <c r="BX31" s="376"/>
      <c r="BY31" s="376"/>
      <c r="BZ31" s="376"/>
      <c r="CA31" s="376"/>
      <c r="CB31" s="376"/>
      <c r="CC31" s="376"/>
      <c r="CD31" s="376"/>
      <c r="CE31" s="376"/>
      <c r="CF31" s="377"/>
    </row>
    <row r="32" spans="2:84" ht="9.75" customHeight="1">
      <c r="B32" s="378"/>
      <c r="C32" s="379"/>
      <c r="D32" s="379"/>
      <c r="E32" s="379"/>
      <c r="F32" s="380"/>
      <c r="G32" s="351"/>
      <c r="H32" s="352"/>
      <c r="I32" s="352"/>
      <c r="J32" s="353"/>
      <c r="K32" s="85" t="s">
        <v>29</v>
      </c>
      <c r="L32" s="86"/>
      <c r="M32" s="87"/>
      <c r="N32" s="88" t="s">
        <v>2</v>
      </c>
      <c r="O32" s="89"/>
      <c r="P32" s="90" t="s">
        <v>30</v>
      </c>
      <c r="Q32" s="89"/>
      <c r="R32" s="91" t="s">
        <v>31</v>
      </c>
      <c r="S32" s="387"/>
      <c r="T32" s="389"/>
      <c r="U32" s="389"/>
      <c r="V32" s="389"/>
      <c r="W32" s="389"/>
      <c r="X32" s="389"/>
      <c r="Y32" s="389"/>
      <c r="Z32" s="389"/>
      <c r="AA32" s="389"/>
      <c r="AB32" s="389"/>
      <c r="AC32" s="389"/>
      <c r="AD32" s="401"/>
      <c r="AE32" s="478" t="s">
        <v>35</v>
      </c>
      <c r="AF32" s="479"/>
      <c r="AG32" s="480"/>
      <c r="AH32" s="385"/>
      <c r="AI32" s="455" t="str">
        <f>IF($AG$32="","",LEFT(VLOOKUP($AG$32,'標準報酬等級表-短期'!$B$10:$L$59,11,FALSE),3))</f>
        <v/>
      </c>
      <c r="AJ32" s="456"/>
      <c r="AK32" s="456"/>
      <c r="AL32" s="456"/>
      <c r="AM32" s="409" t="s">
        <v>36</v>
      </c>
      <c r="AN32" s="410"/>
      <c r="AO32" s="167" t="s">
        <v>37</v>
      </c>
      <c r="AP32" s="168"/>
      <c r="AQ32" s="418" t="str">
        <f>IF(AND(G30=37,Y34&lt;&gt;4,BP35="",OR((O31*10+P31)&lt;=2,(O31*10+P31)=12)),1,IF(AND(G30=37,Y34&lt;&gt;4,BP35="",(O31*10+P31)&gt;=3),0,""))</f>
        <v/>
      </c>
      <c r="AR32" s="416" t="str">
        <f>IF(AND(G30=37,Y34&lt;&gt;4,BP35="",(O31*10+P31)&gt;=1,(O31*10+P31)&lt;=2),(O31*10+P31),IF(AND(G30=37,Y34&lt;&gt;4,BP35="",(O31*10+P31)&gt;=3),RIGHT((O31*10+P31-2),1),""))</f>
        <v/>
      </c>
      <c r="AS32" s="94"/>
      <c r="AT32" s="95"/>
      <c r="AU32" s="197"/>
      <c r="AV32" s="198"/>
      <c r="AW32" s="198"/>
      <c r="AX32" s="198"/>
      <c r="AY32" s="198"/>
      <c r="AZ32" s="198"/>
      <c r="BA32" s="193"/>
      <c r="BB32" s="197"/>
      <c r="BC32" s="198"/>
      <c r="BD32" s="198"/>
      <c r="BE32" s="198"/>
      <c r="BF32" s="198"/>
      <c r="BG32" s="198"/>
      <c r="BH32" s="193"/>
      <c r="BI32" s="189">
        <f>AU32+BB32</f>
        <v>0</v>
      </c>
      <c r="BJ32" s="190"/>
      <c r="BK32" s="190"/>
      <c r="BL32" s="190"/>
      <c r="BM32" s="190"/>
      <c r="BN32" s="190"/>
      <c r="BO32" s="187"/>
      <c r="BP32" s="403"/>
      <c r="BQ32" s="404"/>
      <c r="BR32" s="404"/>
      <c r="BS32" s="404"/>
      <c r="BT32" s="404"/>
      <c r="BU32" s="404"/>
      <c r="BV32" s="405"/>
      <c r="BW32" s="181" t="s">
        <v>35</v>
      </c>
      <c r="BX32" s="182"/>
      <c r="BY32" s="177" t="str">
        <f>IF(BP35=1,AG32,IFERROR(LOOKUP(BP31,'標準報酬等級表-短期'!$N$10:$Q$59,'標準報酬等級表-短期'!$B$10:$B$59),""))</f>
        <v/>
      </c>
      <c r="BZ32" s="178"/>
      <c r="CA32" s="173" t="str">
        <f>IF(BP35=1,AI32,IFERROR(LOOKUP(BP31,'標準報酬等級表-短期'!$N$10:$Q$59,'標準報酬等級表-短期'!$L$10:$L$59)/1000,""))</f>
        <v/>
      </c>
      <c r="CB32" s="174"/>
      <c r="CC32" s="174"/>
      <c r="CD32" s="174"/>
      <c r="CE32" s="205" t="s">
        <v>36</v>
      </c>
      <c r="CF32" s="206"/>
    </row>
    <row r="33" spans="2:84" ht="10.5" customHeight="1">
      <c r="B33" s="378"/>
      <c r="C33" s="379"/>
      <c r="D33" s="379"/>
      <c r="E33" s="379"/>
      <c r="F33" s="380"/>
      <c r="G33" s="354"/>
      <c r="H33" s="355"/>
      <c r="I33" s="355"/>
      <c r="J33" s="356"/>
      <c r="K33" s="96"/>
      <c r="L33" s="152"/>
      <c r="M33" s="153"/>
      <c r="N33" s="154"/>
      <c r="O33" s="155"/>
      <c r="P33" s="156"/>
      <c r="Q33" s="155"/>
      <c r="R33" s="157"/>
      <c r="S33" s="388"/>
      <c r="T33" s="390"/>
      <c r="U33" s="390"/>
      <c r="V33" s="390"/>
      <c r="W33" s="390"/>
      <c r="X33" s="390"/>
      <c r="Y33" s="390"/>
      <c r="Z33" s="390"/>
      <c r="AA33" s="390"/>
      <c r="AB33" s="390"/>
      <c r="AC33" s="390"/>
      <c r="AD33" s="402"/>
      <c r="AE33" s="183"/>
      <c r="AF33" s="302"/>
      <c r="AG33" s="481"/>
      <c r="AH33" s="482"/>
      <c r="AI33" s="457"/>
      <c r="AJ33" s="458"/>
      <c r="AK33" s="458"/>
      <c r="AL33" s="458"/>
      <c r="AM33" s="207"/>
      <c r="AN33" s="411"/>
      <c r="AO33" s="169"/>
      <c r="AP33" s="170"/>
      <c r="AQ33" s="419"/>
      <c r="AR33" s="417"/>
      <c r="AS33" s="97"/>
      <c r="AT33" s="83"/>
      <c r="AU33" s="199"/>
      <c r="AV33" s="200"/>
      <c r="AW33" s="200"/>
      <c r="AX33" s="200"/>
      <c r="AY33" s="200"/>
      <c r="AZ33" s="200"/>
      <c r="BA33" s="194"/>
      <c r="BB33" s="199"/>
      <c r="BC33" s="200"/>
      <c r="BD33" s="200"/>
      <c r="BE33" s="200"/>
      <c r="BF33" s="200"/>
      <c r="BG33" s="200"/>
      <c r="BH33" s="194"/>
      <c r="BI33" s="191"/>
      <c r="BJ33" s="192"/>
      <c r="BK33" s="192"/>
      <c r="BL33" s="192"/>
      <c r="BM33" s="192"/>
      <c r="BN33" s="192"/>
      <c r="BO33" s="188"/>
      <c r="BP33" s="403"/>
      <c r="BQ33" s="404"/>
      <c r="BR33" s="404"/>
      <c r="BS33" s="404"/>
      <c r="BT33" s="404"/>
      <c r="BU33" s="404"/>
      <c r="BV33" s="405"/>
      <c r="BW33" s="183"/>
      <c r="BX33" s="184"/>
      <c r="BY33" s="179"/>
      <c r="BZ33" s="180"/>
      <c r="CA33" s="175"/>
      <c r="CB33" s="176"/>
      <c r="CC33" s="176"/>
      <c r="CD33" s="176"/>
      <c r="CE33" s="207"/>
      <c r="CF33" s="208"/>
    </row>
    <row r="34" spans="2:84" ht="19.5" customHeight="1">
      <c r="B34" s="378"/>
      <c r="C34" s="379"/>
      <c r="D34" s="379"/>
      <c r="E34" s="379"/>
      <c r="F34" s="380"/>
      <c r="G34" s="284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6"/>
      <c r="S34" s="295"/>
      <c r="T34" s="296"/>
      <c r="U34" s="296"/>
      <c r="V34" s="297"/>
      <c r="W34" s="435"/>
      <c r="X34" s="436"/>
      <c r="Y34" s="395"/>
      <c r="Z34" s="396"/>
      <c r="AA34" s="396"/>
      <c r="AB34" s="395"/>
      <c r="AC34" s="396"/>
      <c r="AD34" s="399"/>
      <c r="AE34" s="201" t="s">
        <v>42</v>
      </c>
      <c r="AF34" s="202"/>
      <c r="AG34" s="293" t="str">
        <f>IF(OR(S34="41(短期)",AG32=""),"",IF(AG32&lt;4,1,IF((AG32-3)&gt;=32,32,AG32-3)))</f>
        <v/>
      </c>
      <c r="AH34" s="294"/>
      <c r="AI34" s="160" t="str">
        <f>IF($AG$34="","",LEFT(VLOOKUP($AG$34,'標準報酬等級表-厚年・退職等'!$B$10:$L$59,11,FALSE),3))</f>
        <v/>
      </c>
      <c r="AJ34" s="161"/>
      <c r="AK34" s="161"/>
      <c r="AL34" s="161"/>
      <c r="AM34" s="476"/>
      <c r="AN34" s="477"/>
      <c r="AO34" s="305" t="s">
        <v>39</v>
      </c>
      <c r="AP34" s="306"/>
      <c r="AQ34" s="100" t="str">
        <f>IF(AND(G30=37,Y34&lt;&gt;4,BP35="",OR((O31*10+P31)=1,(O31*10+P31)&gt;=11)),1,IF(AND(G30=37,Y34&lt;&gt;4,BP35="",(O31*10+P31)&gt;=2),0,""))</f>
        <v/>
      </c>
      <c r="AR34" s="101" t="str">
        <f>IF(AND(G30=37,Y34&lt;&gt;4,BP35="",(O31*10+P31)=1),(O31*10+P31+1),IF(AND(G30=37,Y34&lt;&gt;4,BP35="",(O31*10+P31)&gt;=2),RIGHT((O31*10+P31-1),1),""))</f>
        <v/>
      </c>
      <c r="AS34" s="102"/>
      <c r="AT34" s="103"/>
      <c r="AU34" s="195"/>
      <c r="AV34" s="196"/>
      <c r="AW34" s="196"/>
      <c r="AX34" s="196"/>
      <c r="AY34" s="196"/>
      <c r="AZ34" s="196"/>
      <c r="BA34" s="104"/>
      <c r="BB34" s="195"/>
      <c r="BC34" s="196"/>
      <c r="BD34" s="196"/>
      <c r="BE34" s="196"/>
      <c r="BF34" s="196"/>
      <c r="BG34" s="196"/>
      <c r="BH34" s="105"/>
      <c r="BI34" s="185">
        <f>AU34+BB34</f>
        <v>0</v>
      </c>
      <c r="BJ34" s="186"/>
      <c r="BK34" s="186"/>
      <c r="BL34" s="186"/>
      <c r="BM34" s="186"/>
      <c r="BN34" s="186"/>
      <c r="BO34" s="106"/>
      <c r="BP34" s="406"/>
      <c r="BQ34" s="407"/>
      <c r="BR34" s="407"/>
      <c r="BS34" s="407"/>
      <c r="BT34" s="407"/>
      <c r="BU34" s="407"/>
      <c r="BV34" s="408"/>
      <c r="BW34" s="201" t="s">
        <v>38</v>
      </c>
      <c r="BX34" s="202"/>
      <c r="BY34" s="293" t="str">
        <f>IF(S34="41(短期)","",IF(BP35=1,AG34,IFERROR(LOOKUP(BP31,'標準報酬等級表-厚年・退職等'!$N$10:$Q$41,'標準報酬等級表-厚年・退職等'!$B$10:$B$41),"")))</f>
        <v/>
      </c>
      <c r="BZ34" s="294"/>
      <c r="CA34" s="171" t="str">
        <f>IF(BY34="","",IF(BP35=1,AI34,IFERROR(LOOKUP(BP31,'標準報酬等級表-厚年・退職等'!$N$10:$Q$41,'標準報酬等級表-厚年・退職等'!$L$10:$L$41)/1000,"")))</f>
        <v/>
      </c>
      <c r="CB34" s="172"/>
      <c r="CC34" s="172"/>
      <c r="CD34" s="172"/>
      <c r="CE34" s="105"/>
      <c r="CF34" s="104"/>
    </row>
    <row r="35" spans="2:84" ht="19.5" customHeight="1" thickBot="1">
      <c r="B35" s="381"/>
      <c r="C35" s="382"/>
      <c r="D35" s="382"/>
      <c r="E35" s="382"/>
      <c r="F35" s="383"/>
      <c r="G35" s="27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2"/>
      <c r="S35" s="298"/>
      <c r="T35" s="299"/>
      <c r="U35" s="299"/>
      <c r="V35" s="300"/>
      <c r="W35" s="437"/>
      <c r="X35" s="438"/>
      <c r="Y35" s="397"/>
      <c r="Z35" s="398"/>
      <c r="AA35" s="398"/>
      <c r="AB35" s="397"/>
      <c r="AC35" s="398"/>
      <c r="AD35" s="400"/>
      <c r="AE35" s="274" t="s">
        <v>40</v>
      </c>
      <c r="AF35" s="275"/>
      <c r="AG35" s="276" t="str">
        <f>AG34</f>
        <v/>
      </c>
      <c r="AH35" s="277"/>
      <c r="AI35" s="278" t="str">
        <f>AI34</f>
        <v/>
      </c>
      <c r="AJ35" s="279"/>
      <c r="AK35" s="279"/>
      <c r="AL35" s="279"/>
      <c r="AM35" s="526"/>
      <c r="AN35" s="527"/>
      <c r="AO35" s="274" t="s">
        <v>41</v>
      </c>
      <c r="AP35" s="280"/>
      <c r="AQ35" s="280"/>
      <c r="AR35" s="280"/>
      <c r="AS35" s="280"/>
      <c r="AT35" s="275"/>
      <c r="AU35" s="203">
        <f>IF(OR(BP35&lt;&gt;"",Y34=4),"",SUM(AU30:AU34))</f>
        <v>0</v>
      </c>
      <c r="AV35" s="204"/>
      <c r="AW35" s="204"/>
      <c r="AX35" s="204"/>
      <c r="AY35" s="204"/>
      <c r="AZ35" s="204"/>
      <c r="BA35" s="109"/>
      <c r="BB35" s="203">
        <f>IF(OR(BP35&lt;&gt;"",Y34=4),"",SUM(BB30:BB34))</f>
        <v>0</v>
      </c>
      <c r="BC35" s="204"/>
      <c r="BD35" s="204"/>
      <c r="BE35" s="204"/>
      <c r="BF35" s="204"/>
      <c r="BG35" s="204"/>
      <c r="BH35" s="110"/>
      <c r="BI35" s="203">
        <f>IF(OR(BP35&lt;&gt;"",Y34=4),"",SUM(BI30:BI34))</f>
        <v>0</v>
      </c>
      <c r="BJ35" s="367"/>
      <c r="BK35" s="367"/>
      <c r="BL35" s="367"/>
      <c r="BM35" s="367"/>
      <c r="BN35" s="367"/>
      <c r="BO35" s="111"/>
      <c r="BP35" s="359"/>
      <c r="BQ35" s="360"/>
      <c r="BR35" s="360"/>
      <c r="BS35" s="361"/>
      <c r="BT35" s="362" t="str">
        <f>IF(OR($Y$34=4,BP35&lt;&gt;""),1,"")</f>
        <v/>
      </c>
      <c r="BU35" s="363"/>
      <c r="BV35" s="364"/>
      <c r="BW35" s="274" t="s">
        <v>40</v>
      </c>
      <c r="BX35" s="275"/>
      <c r="BY35" s="365" t="str">
        <f>BY34</f>
        <v/>
      </c>
      <c r="BZ35" s="366"/>
      <c r="CA35" s="357" t="str">
        <f>CA34</f>
        <v/>
      </c>
      <c r="CB35" s="358"/>
      <c r="CC35" s="358"/>
      <c r="CD35" s="358"/>
      <c r="CE35" s="112"/>
      <c r="CF35" s="113"/>
    </row>
    <row r="36" spans="2:84" ht="9.75" customHeight="1">
      <c r="B36" s="425"/>
      <c r="C36" s="426"/>
      <c r="D36" s="426"/>
      <c r="E36" s="426"/>
      <c r="F36" s="427"/>
      <c r="G36" s="384"/>
      <c r="H36" s="385"/>
      <c r="I36" s="385"/>
      <c r="J36" s="386"/>
      <c r="K36" s="85" t="s">
        <v>29</v>
      </c>
      <c r="L36" s="86"/>
      <c r="M36" s="87"/>
      <c r="N36" s="88" t="s">
        <v>2</v>
      </c>
      <c r="O36" s="89"/>
      <c r="P36" s="90" t="s">
        <v>30</v>
      </c>
      <c r="Q36" s="89"/>
      <c r="R36" s="91" t="s">
        <v>31</v>
      </c>
      <c r="S36" s="387"/>
      <c r="T36" s="389"/>
      <c r="U36" s="389"/>
      <c r="V36" s="389"/>
      <c r="W36" s="389"/>
      <c r="X36" s="389"/>
      <c r="Y36" s="389"/>
      <c r="Z36" s="389"/>
      <c r="AA36" s="389"/>
      <c r="AB36" s="389"/>
      <c r="AC36" s="389"/>
      <c r="AD36" s="401"/>
      <c r="AE36" s="420"/>
      <c r="AF36" s="421"/>
      <c r="AG36" s="114" t="s">
        <v>29</v>
      </c>
      <c r="AH36" s="115"/>
      <c r="AI36" s="116"/>
      <c r="AJ36" s="117" t="s">
        <v>2</v>
      </c>
      <c r="AK36" s="116"/>
      <c r="AL36" s="118"/>
      <c r="AM36" s="118"/>
      <c r="AN36" s="93" t="s">
        <v>32</v>
      </c>
      <c r="AO36" s="167" t="s">
        <v>33</v>
      </c>
      <c r="AP36" s="168"/>
      <c r="AQ36" s="119"/>
      <c r="AR36" s="91" t="s">
        <v>32</v>
      </c>
      <c r="AS36" s="120"/>
      <c r="AT36" s="121"/>
      <c r="AU36" s="414"/>
      <c r="AV36" s="422"/>
      <c r="AW36" s="422"/>
      <c r="AX36" s="422"/>
      <c r="AY36" s="422"/>
      <c r="AZ36" s="422"/>
      <c r="BA36" s="122" t="s">
        <v>34</v>
      </c>
      <c r="BB36" s="414"/>
      <c r="BC36" s="422"/>
      <c r="BD36" s="422"/>
      <c r="BE36" s="422"/>
      <c r="BF36" s="422"/>
      <c r="BG36" s="422"/>
      <c r="BH36" s="122" t="s">
        <v>34</v>
      </c>
      <c r="BI36" s="368">
        <f>AU36+BB36</f>
        <v>0</v>
      </c>
      <c r="BJ36" s="369"/>
      <c r="BK36" s="369"/>
      <c r="BL36" s="369"/>
      <c r="BM36" s="369"/>
      <c r="BN36" s="369"/>
      <c r="BO36" s="122" t="s">
        <v>34</v>
      </c>
      <c r="BP36" s="123"/>
      <c r="BQ36" s="115"/>
      <c r="BR36" s="115"/>
      <c r="BS36" s="115"/>
      <c r="BT36" s="115"/>
      <c r="BU36" s="115"/>
      <c r="BV36" s="92" t="s">
        <v>34</v>
      </c>
      <c r="BW36" s="372"/>
      <c r="BX36" s="373"/>
      <c r="BY36" s="373"/>
      <c r="BZ36" s="373"/>
      <c r="CA36" s="373"/>
      <c r="CB36" s="373"/>
      <c r="CC36" s="373"/>
      <c r="CD36" s="373"/>
      <c r="CE36" s="373"/>
      <c r="CF36" s="374"/>
    </row>
    <row r="37" spans="2:84" ht="10.5" customHeight="1" thickBot="1">
      <c r="B37" s="425"/>
      <c r="C37" s="426"/>
      <c r="D37" s="426"/>
      <c r="E37" s="426"/>
      <c r="F37" s="427"/>
      <c r="G37" s="338"/>
      <c r="H37" s="299"/>
      <c r="I37" s="299"/>
      <c r="J37" s="339"/>
      <c r="K37" s="126"/>
      <c r="L37" s="148"/>
      <c r="M37" s="34"/>
      <c r="N37" s="149"/>
      <c r="O37" s="33"/>
      <c r="P37" s="150"/>
      <c r="Q37" s="33"/>
      <c r="R37" s="151"/>
      <c r="S37" s="388"/>
      <c r="T37" s="390"/>
      <c r="U37" s="390"/>
      <c r="V37" s="390"/>
      <c r="W37" s="390"/>
      <c r="X37" s="390"/>
      <c r="Y37" s="390"/>
      <c r="Z37" s="390"/>
      <c r="AA37" s="390"/>
      <c r="AB37" s="390"/>
      <c r="AC37" s="390"/>
      <c r="AD37" s="402"/>
      <c r="AE37" s="309"/>
      <c r="AF37" s="310"/>
      <c r="AG37" s="158"/>
      <c r="AH37" s="30"/>
      <c r="AI37" s="31"/>
      <c r="AJ37" s="31"/>
      <c r="AK37" s="31"/>
      <c r="AL37" s="269"/>
      <c r="AM37" s="270"/>
      <c r="AN37" s="124"/>
      <c r="AO37" s="169"/>
      <c r="AP37" s="170"/>
      <c r="AQ37" s="80" t="str">
        <f>IF(AND(G36=37,Y40&lt;&gt;4,BP41="",(O37*10+P37)&gt;=1,(O37*10+P37)&lt;=3),1,IF(AND(G36=37,Y40&lt;&gt;4,BP41="",(O37*10+P37)&gt;=4),0,IF(AND(Y40=4,BP41=""),O37,"")))</f>
        <v/>
      </c>
      <c r="AR37" s="81" t="str">
        <f>IF(AND(G36=37,Y40&lt;&gt;4,BP41="",(O37*10+P37)&gt;=1,(O37*10+P37)&lt;=3),(O37*10+P37-1),IF(AND(G36=37,Y40&lt;&gt;4,BP41="",(O37*10+P37)&gt;=4),(O37*10+P37-3),IF(AND(Y40=4,BP41=""),P37,"")))</f>
        <v/>
      </c>
      <c r="AS37" s="82"/>
      <c r="AT37" s="83"/>
      <c r="AU37" s="423"/>
      <c r="AV37" s="424"/>
      <c r="AW37" s="424"/>
      <c r="AX37" s="424"/>
      <c r="AY37" s="424"/>
      <c r="AZ37" s="424"/>
      <c r="BA37" s="84"/>
      <c r="BB37" s="423"/>
      <c r="BC37" s="424"/>
      <c r="BD37" s="424"/>
      <c r="BE37" s="424"/>
      <c r="BF37" s="424"/>
      <c r="BG37" s="424"/>
      <c r="BH37" s="84"/>
      <c r="BI37" s="370"/>
      <c r="BJ37" s="371"/>
      <c r="BK37" s="371"/>
      <c r="BL37" s="371"/>
      <c r="BM37" s="371"/>
      <c r="BN37" s="371"/>
      <c r="BO37" s="84"/>
      <c r="BP37" s="403" t="str">
        <f>IF(BP41="",IFERROR(ROUNDDOWN(AVERAGEIF(BI36:BN40,"&gt;0"),0),""),AU36)</f>
        <v/>
      </c>
      <c r="BQ37" s="404"/>
      <c r="BR37" s="404"/>
      <c r="BS37" s="404"/>
      <c r="BT37" s="404"/>
      <c r="BU37" s="404"/>
      <c r="BV37" s="405"/>
      <c r="BW37" s="375"/>
      <c r="BX37" s="376"/>
      <c r="BY37" s="376"/>
      <c r="BZ37" s="376"/>
      <c r="CA37" s="376"/>
      <c r="CB37" s="376"/>
      <c r="CC37" s="376"/>
      <c r="CD37" s="376"/>
      <c r="CE37" s="376"/>
      <c r="CF37" s="377"/>
    </row>
    <row r="38" spans="2:84" ht="9.75" customHeight="1">
      <c r="B38" s="425"/>
      <c r="C38" s="426"/>
      <c r="D38" s="426"/>
      <c r="E38" s="426"/>
      <c r="F38" s="427"/>
      <c r="G38" s="351"/>
      <c r="H38" s="352"/>
      <c r="I38" s="352"/>
      <c r="J38" s="353"/>
      <c r="K38" s="85" t="s">
        <v>29</v>
      </c>
      <c r="L38" s="86"/>
      <c r="M38" s="87"/>
      <c r="N38" s="88" t="s">
        <v>2</v>
      </c>
      <c r="O38" s="89"/>
      <c r="P38" s="90" t="s">
        <v>30</v>
      </c>
      <c r="Q38" s="89"/>
      <c r="R38" s="91" t="s">
        <v>31</v>
      </c>
      <c r="S38" s="387"/>
      <c r="T38" s="389"/>
      <c r="U38" s="389"/>
      <c r="V38" s="389"/>
      <c r="W38" s="389"/>
      <c r="X38" s="389"/>
      <c r="Y38" s="389"/>
      <c r="Z38" s="389"/>
      <c r="AA38" s="389"/>
      <c r="AB38" s="389"/>
      <c r="AC38" s="389"/>
      <c r="AD38" s="401"/>
      <c r="AE38" s="478" t="s">
        <v>35</v>
      </c>
      <c r="AF38" s="479"/>
      <c r="AG38" s="480"/>
      <c r="AH38" s="385"/>
      <c r="AI38" s="455" t="str">
        <f>IF($AG$38="","",LEFT(VLOOKUP($AG$38,'標準報酬等級表-短期'!$B$10:$L$59,11,FALSE),3))</f>
        <v/>
      </c>
      <c r="AJ38" s="456"/>
      <c r="AK38" s="456"/>
      <c r="AL38" s="456"/>
      <c r="AM38" s="409" t="s">
        <v>36</v>
      </c>
      <c r="AN38" s="410"/>
      <c r="AO38" s="524" t="s">
        <v>37</v>
      </c>
      <c r="AP38" s="525"/>
      <c r="AQ38" s="528" t="str">
        <f>IF(AND(G36=37,Y40&lt;&gt;4,BP41="",OR((O37*10+P37)&lt;=2,(O37*10+P37)=12)),1,IF(AND(G36=37,Y40&lt;&gt;4,BP41="",(O37*10+P37)&gt;=3),0,""))</f>
        <v/>
      </c>
      <c r="AR38" s="431" t="str">
        <f>IF(AND(G36=37,Y40&lt;&gt;4,BP41="",(O37*10+P37)&gt;=1,(O37*10+P37)&lt;=2),(O37*10+P37),IF(AND(G36=37,Y40&lt;&gt;4,BP41="",(O37*10+P37)&gt;=3),RIGHT((O37*10+P37-2),1),""))</f>
        <v/>
      </c>
      <c r="AS38" s="94"/>
      <c r="AT38" s="95"/>
      <c r="AU38" s="433"/>
      <c r="AV38" s="434"/>
      <c r="AW38" s="434"/>
      <c r="AX38" s="434"/>
      <c r="AY38" s="434"/>
      <c r="AZ38" s="434"/>
      <c r="BA38" s="498"/>
      <c r="BB38" s="433"/>
      <c r="BC38" s="434"/>
      <c r="BD38" s="434"/>
      <c r="BE38" s="434"/>
      <c r="BF38" s="434"/>
      <c r="BG38" s="434"/>
      <c r="BH38" s="498"/>
      <c r="BI38" s="499">
        <f>AU38+BB38</f>
        <v>0</v>
      </c>
      <c r="BJ38" s="500"/>
      <c r="BK38" s="500"/>
      <c r="BL38" s="500"/>
      <c r="BM38" s="500"/>
      <c r="BN38" s="500"/>
      <c r="BO38" s="501"/>
      <c r="BP38" s="403"/>
      <c r="BQ38" s="404"/>
      <c r="BR38" s="404"/>
      <c r="BS38" s="404"/>
      <c r="BT38" s="404"/>
      <c r="BU38" s="404"/>
      <c r="BV38" s="405"/>
      <c r="BW38" s="181" t="s">
        <v>35</v>
      </c>
      <c r="BX38" s="301"/>
      <c r="BY38" s="177" t="str">
        <f>IF(BP41=1,AG38,IFERROR(LOOKUP(BP37,'標準報酬等級表-短期'!$N$10:$Q$59,'標準報酬等級表-短期'!$B$10:$B$59),""))</f>
        <v/>
      </c>
      <c r="BZ38" s="178"/>
      <c r="CA38" s="173" t="str">
        <f>IF(BP41=1,AI38,IFERROR(LOOKUP(BP37,'標準報酬等級表-短期'!$N$10:$Q$59,'標準報酬等級表-短期'!$L$10:$L$59)/1000,""))</f>
        <v/>
      </c>
      <c r="CB38" s="174"/>
      <c r="CC38" s="174"/>
      <c r="CD38" s="174"/>
      <c r="CE38" s="205" t="s">
        <v>36</v>
      </c>
      <c r="CF38" s="206"/>
    </row>
    <row r="39" spans="2:84" ht="10.5" customHeight="1">
      <c r="B39" s="425"/>
      <c r="C39" s="426"/>
      <c r="D39" s="426"/>
      <c r="E39" s="426"/>
      <c r="F39" s="427"/>
      <c r="G39" s="354"/>
      <c r="H39" s="355"/>
      <c r="I39" s="355"/>
      <c r="J39" s="356"/>
      <c r="K39" s="96"/>
      <c r="L39" s="152"/>
      <c r="M39" s="153"/>
      <c r="N39" s="154"/>
      <c r="O39" s="155"/>
      <c r="P39" s="156"/>
      <c r="Q39" s="155"/>
      <c r="R39" s="157"/>
      <c r="S39" s="388"/>
      <c r="T39" s="390"/>
      <c r="U39" s="390"/>
      <c r="V39" s="390"/>
      <c r="W39" s="390"/>
      <c r="X39" s="390"/>
      <c r="Y39" s="390"/>
      <c r="Z39" s="390"/>
      <c r="AA39" s="390"/>
      <c r="AB39" s="390"/>
      <c r="AC39" s="390"/>
      <c r="AD39" s="402"/>
      <c r="AE39" s="183"/>
      <c r="AF39" s="302"/>
      <c r="AG39" s="481"/>
      <c r="AH39" s="482"/>
      <c r="AI39" s="457"/>
      <c r="AJ39" s="458"/>
      <c r="AK39" s="458"/>
      <c r="AL39" s="458"/>
      <c r="AM39" s="207"/>
      <c r="AN39" s="411"/>
      <c r="AO39" s="169"/>
      <c r="AP39" s="170"/>
      <c r="AQ39" s="419"/>
      <c r="AR39" s="432"/>
      <c r="AS39" s="97"/>
      <c r="AT39" s="83"/>
      <c r="AU39" s="199"/>
      <c r="AV39" s="200"/>
      <c r="AW39" s="200"/>
      <c r="AX39" s="200"/>
      <c r="AY39" s="200"/>
      <c r="AZ39" s="200"/>
      <c r="BA39" s="194"/>
      <c r="BB39" s="199"/>
      <c r="BC39" s="200"/>
      <c r="BD39" s="200"/>
      <c r="BE39" s="200"/>
      <c r="BF39" s="200"/>
      <c r="BG39" s="200"/>
      <c r="BH39" s="194"/>
      <c r="BI39" s="191"/>
      <c r="BJ39" s="192"/>
      <c r="BK39" s="192"/>
      <c r="BL39" s="192"/>
      <c r="BM39" s="192"/>
      <c r="BN39" s="192"/>
      <c r="BO39" s="188"/>
      <c r="BP39" s="403"/>
      <c r="BQ39" s="404"/>
      <c r="BR39" s="404"/>
      <c r="BS39" s="404"/>
      <c r="BT39" s="404"/>
      <c r="BU39" s="404"/>
      <c r="BV39" s="405"/>
      <c r="BW39" s="183"/>
      <c r="BX39" s="302"/>
      <c r="BY39" s="179"/>
      <c r="BZ39" s="180"/>
      <c r="CA39" s="175"/>
      <c r="CB39" s="176"/>
      <c r="CC39" s="176"/>
      <c r="CD39" s="176"/>
      <c r="CE39" s="207"/>
      <c r="CF39" s="208"/>
    </row>
    <row r="40" spans="2:84" ht="19.5" customHeight="1">
      <c r="B40" s="425"/>
      <c r="C40" s="426"/>
      <c r="D40" s="426"/>
      <c r="E40" s="426"/>
      <c r="F40" s="427"/>
      <c r="G40" s="284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6"/>
      <c r="S40" s="295"/>
      <c r="T40" s="296"/>
      <c r="U40" s="296"/>
      <c r="V40" s="297"/>
      <c r="W40" s="435"/>
      <c r="X40" s="436"/>
      <c r="Y40" s="395"/>
      <c r="Z40" s="396"/>
      <c r="AA40" s="396"/>
      <c r="AB40" s="395"/>
      <c r="AC40" s="396"/>
      <c r="AD40" s="399"/>
      <c r="AE40" s="201" t="s">
        <v>42</v>
      </c>
      <c r="AF40" s="202"/>
      <c r="AG40" s="293" t="str">
        <f>IF(OR(S40="41(短期)",AG38=""),"",IF(AG38&lt;4,1,IF((AG38-3)&gt;=32,32,AG38-3)))</f>
        <v/>
      </c>
      <c r="AH40" s="294"/>
      <c r="AI40" s="160" t="str">
        <f>IF($AG$40="","",LEFT(VLOOKUP($AG$40,'標準報酬等級表-厚年・退職等'!$B$10:$L$59,11,FALSE),3))</f>
        <v/>
      </c>
      <c r="AJ40" s="161"/>
      <c r="AK40" s="161"/>
      <c r="AL40" s="161"/>
      <c r="AM40" s="476"/>
      <c r="AN40" s="477"/>
      <c r="AO40" s="305" t="s">
        <v>39</v>
      </c>
      <c r="AP40" s="306"/>
      <c r="AQ40" s="100" t="str">
        <f>IF(AND(G36=37,Y40&lt;&gt;4,BP41="",OR((O37*10+P37)=1,(O37*10+P37)&gt;=11)),1,IF(AND(G36=37,Y40&lt;&gt;4,BP41="",(O37*10+P37)&gt;=2),0,""))</f>
        <v/>
      </c>
      <c r="AR40" s="101" t="str">
        <f>IF(AND(G36=37,Y40&lt;&gt;4,BP41="",(O37*10+P37)=1),(O37*10+P37+1),IF(AND(G36=37,Y40&lt;&gt;4,BP41="",(O37*10+P37)&gt;=2),RIGHT((O37*10+P37-1),1),""))</f>
        <v/>
      </c>
      <c r="AS40" s="102"/>
      <c r="AT40" s="103"/>
      <c r="AU40" s="195"/>
      <c r="AV40" s="196"/>
      <c r="AW40" s="196"/>
      <c r="AX40" s="196"/>
      <c r="AY40" s="196"/>
      <c r="AZ40" s="196"/>
      <c r="BA40" s="104"/>
      <c r="BB40" s="195"/>
      <c r="BC40" s="196"/>
      <c r="BD40" s="196"/>
      <c r="BE40" s="196"/>
      <c r="BF40" s="196"/>
      <c r="BG40" s="196"/>
      <c r="BH40" s="105"/>
      <c r="BI40" s="185">
        <f>AU40+BB40</f>
        <v>0</v>
      </c>
      <c r="BJ40" s="471"/>
      <c r="BK40" s="471"/>
      <c r="BL40" s="471"/>
      <c r="BM40" s="471"/>
      <c r="BN40" s="471"/>
      <c r="BO40" s="106"/>
      <c r="BP40" s="406"/>
      <c r="BQ40" s="407"/>
      <c r="BR40" s="407"/>
      <c r="BS40" s="407"/>
      <c r="BT40" s="407"/>
      <c r="BU40" s="407"/>
      <c r="BV40" s="408"/>
      <c r="BW40" s="201" t="s">
        <v>38</v>
      </c>
      <c r="BX40" s="202"/>
      <c r="BY40" s="293" t="str">
        <f>IF(S40="41(短期)","",IF(BP41=1,AG40,IFERROR(LOOKUP(BP37,'標準報酬等級表-厚年・退職等'!$N$10:$Q$41,'標準報酬等級表-厚年・退職等'!$B$10:$B$41),"")))</f>
        <v/>
      </c>
      <c r="BZ40" s="294"/>
      <c r="CA40" s="171" t="str">
        <f>IF(BY40="","",IF(BP41=1,AI40,IFERROR(LOOKUP(BP37,'標準報酬等級表-厚年・退職等'!$N$10:$Q$41,'標準報酬等級表-厚年・退職等'!$L$10:$L$41)/1000,"")))</f>
        <v/>
      </c>
      <c r="CB40" s="172"/>
      <c r="CC40" s="172"/>
      <c r="CD40" s="172"/>
      <c r="CE40" s="105"/>
      <c r="CF40" s="104"/>
    </row>
    <row r="41" spans="2:84" ht="19.5" customHeight="1" thickBot="1">
      <c r="B41" s="428"/>
      <c r="C41" s="429"/>
      <c r="D41" s="429"/>
      <c r="E41" s="429"/>
      <c r="F41" s="430"/>
      <c r="G41" s="27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2"/>
      <c r="S41" s="298"/>
      <c r="T41" s="299"/>
      <c r="U41" s="299"/>
      <c r="V41" s="300"/>
      <c r="W41" s="437"/>
      <c r="X41" s="438"/>
      <c r="Y41" s="397"/>
      <c r="Z41" s="398"/>
      <c r="AA41" s="398"/>
      <c r="AB41" s="397"/>
      <c r="AC41" s="398"/>
      <c r="AD41" s="400"/>
      <c r="AE41" s="274" t="s">
        <v>40</v>
      </c>
      <c r="AF41" s="275"/>
      <c r="AG41" s="276" t="str">
        <f>AG40</f>
        <v/>
      </c>
      <c r="AH41" s="277"/>
      <c r="AI41" s="278" t="str">
        <f>AI40</f>
        <v/>
      </c>
      <c r="AJ41" s="279"/>
      <c r="AK41" s="279"/>
      <c r="AL41" s="279"/>
      <c r="AM41" s="526"/>
      <c r="AN41" s="527"/>
      <c r="AO41" s="274" t="s">
        <v>41</v>
      </c>
      <c r="AP41" s="280"/>
      <c r="AQ41" s="280"/>
      <c r="AR41" s="280"/>
      <c r="AS41" s="280"/>
      <c r="AT41" s="275"/>
      <c r="AU41" s="203">
        <f>IF(OR(BP41&lt;&gt;"",Y40=4),"",SUM(AU36:AU40))</f>
        <v>0</v>
      </c>
      <c r="AV41" s="204"/>
      <c r="AW41" s="204"/>
      <c r="AX41" s="204"/>
      <c r="AY41" s="204"/>
      <c r="AZ41" s="204"/>
      <c r="BA41" s="109"/>
      <c r="BB41" s="203">
        <f>IF(OR(BP41&lt;&gt;"",Y40=4),"",SUM(BB36:BB40))</f>
        <v>0</v>
      </c>
      <c r="BC41" s="204"/>
      <c r="BD41" s="204"/>
      <c r="BE41" s="204"/>
      <c r="BF41" s="204"/>
      <c r="BG41" s="204"/>
      <c r="BH41" s="110"/>
      <c r="BI41" s="203">
        <f>IF(OR(BP41&lt;&gt;"",Y40=4),"",SUM(BI36:BI40))</f>
        <v>0</v>
      </c>
      <c r="BJ41" s="204"/>
      <c r="BK41" s="204"/>
      <c r="BL41" s="204"/>
      <c r="BM41" s="204"/>
      <c r="BN41" s="204"/>
      <c r="BO41" s="111"/>
      <c r="BP41" s="359"/>
      <c r="BQ41" s="360"/>
      <c r="BR41" s="360"/>
      <c r="BS41" s="361"/>
      <c r="BT41" s="362" t="str">
        <f>IF(OR($Y$40=4,BP41&lt;&gt;""),1,"")</f>
        <v/>
      </c>
      <c r="BU41" s="363"/>
      <c r="BV41" s="364"/>
      <c r="BW41" s="274" t="s">
        <v>40</v>
      </c>
      <c r="BX41" s="275"/>
      <c r="BY41" s="365" t="str">
        <f>BY40</f>
        <v/>
      </c>
      <c r="BZ41" s="366"/>
      <c r="CA41" s="357" t="str">
        <f>CA40</f>
        <v/>
      </c>
      <c r="CB41" s="358"/>
      <c r="CC41" s="358"/>
      <c r="CD41" s="358"/>
      <c r="CE41" s="112"/>
      <c r="CF41" s="113"/>
    </row>
    <row r="42" spans="2:84" ht="9.75" customHeight="1">
      <c r="B42" s="439"/>
      <c r="C42" s="440"/>
      <c r="D42" s="440"/>
      <c r="E42" s="440"/>
      <c r="F42" s="441"/>
      <c r="G42" s="445"/>
      <c r="H42" s="446"/>
      <c r="I42" s="446"/>
      <c r="J42" s="447"/>
      <c r="K42" s="127" t="s">
        <v>29</v>
      </c>
      <c r="L42" s="128"/>
      <c r="M42" s="129"/>
      <c r="N42" s="130" t="s">
        <v>2</v>
      </c>
      <c r="O42" s="131"/>
      <c r="P42" s="132" t="s">
        <v>30</v>
      </c>
      <c r="Q42" s="131"/>
      <c r="R42" s="133" t="s">
        <v>31</v>
      </c>
      <c r="S42" s="451"/>
      <c r="T42" s="452"/>
      <c r="U42" s="452"/>
      <c r="V42" s="452"/>
      <c r="W42" s="452"/>
      <c r="X42" s="452"/>
      <c r="Y42" s="452"/>
      <c r="Z42" s="452"/>
      <c r="AA42" s="452"/>
      <c r="AB42" s="452"/>
      <c r="AC42" s="452"/>
      <c r="AD42" s="459"/>
      <c r="AE42" s="488"/>
      <c r="AF42" s="489"/>
      <c r="AG42" s="134" t="s">
        <v>29</v>
      </c>
      <c r="AH42" s="135"/>
      <c r="AI42" s="136"/>
      <c r="AJ42" s="137" t="s">
        <v>2</v>
      </c>
      <c r="AK42" s="136"/>
      <c r="AL42" s="138"/>
      <c r="AM42" s="138"/>
      <c r="AN42" s="139" t="s">
        <v>32</v>
      </c>
      <c r="AO42" s="493" t="s">
        <v>33</v>
      </c>
      <c r="AP42" s="494"/>
      <c r="AQ42" s="140"/>
      <c r="AR42" s="133" t="s">
        <v>32</v>
      </c>
      <c r="AS42" s="141"/>
      <c r="AT42" s="142"/>
      <c r="AU42" s="414"/>
      <c r="AV42" s="415"/>
      <c r="AW42" s="415"/>
      <c r="AX42" s="415"/>
      <c r="AY42" s="415"/>
      <c r="AZ42" s="415"/>
      <c r="BA42" s="143" t="s">
        <v>34</v>
      </c>
      <c r="BB42" s="453"/>
      <c r="BC42" s="454"/>
      <c r="BD42" s="454"/>
      <c r="BE42" s="454"/>
      <c r="BF42" s="454"/>
      <c r="BG42" s="454"/>
      <c r="BH42" s="143" t="s">
        <v>34</v>
      </c>
      <c r="BI42" s="483">
        <f>AU42+BB42</f>
        <v>0</v>
      </c>
      <c r="BJ42" s="484"/>
      <c r="BK42" s="484"/>
      <c r="BL42" s="484"/>
      <c r="BM42" s="484"/>
      <c r="BN42" s="484"/>
      <c r="BO42" s="143" t="s">
        <v>34</v>
      </c>
      <c r="BP42" s="144"/>
      <c r="BQ42" s="135"/>
      <c r="BR42" s="135"/>
      <c r="BS42" s="135"/>
      <c r="BT42" s="135"/>
      <c r="BU42" s="135"/>
      <c r="BV42" s="145" t="s">
        <v>34</v>
      </c>
      <c r="BW42" s="485"/>
      <c r="BX42" s="486"/>
      <c r="BY42" s="486"/>
      <c r="BZ42" s="486"/>
      <c r="CA42" s="486"/>
      <c r="CB42" s="486"/>
      <c r="CC42" s="486"/>
      <c r="CD42" s="486"/>
      <c r="CE42" s="486"/>
      <c r="CF42" s="487"/>
    </row>
    <row r="43" spans="2:84" ht="10.5" customHeight="1" thickBot="1">
      <c r="B43" s="425"/>
      <c r="C43" s="426"/>
      <c r="D43" s="426"/>
      <c r="E43" s="426"/>
      <c r="F43" s="427"/>
      <c r="G43" s="448"/>
      <c r="H43" s="449"/>
      <c r="I43" s="449"/>
      <c r="J43" s="450"/>
      <c r="K43" s="126"/>
      <c r="L43" s="148"/>
      <c r="M43" s="34"/>
      <c r="N43" s="149"/>
      <c r="O43" s="33"/>
      <c r="P43" s="150"/>
      <c r="Q43" s="33"/>
      <c r="R43" s="151"/>
      <c r="S43" s="388"/>
      <c r="T43" s="390"/>
      <c r="U43" s="390"/>
      <c r="V43" s="390"/>
      <c r="W43" s="390"/>
      <c r="X43" s="390"/>
      <c r="Y43" s="390"/>
      <c r="Z43" s="390"/>
      <c r="AA43" s="390"/>
      <c r="AB43" s="390"/>
      <c r="AC43" s="390"/>
      <c r="AD43" s="402"/>
      <c r="AE43" s="309"/>
      <c r="AF43" s="310"/>
      <c r="AG43" s="158"/>
      <c r="AH43" s="30"/>
      <c r="AI43" s="31"/>
      <c r="AJ43" s="31"/>
      <c r="AK43" s="31"/>
      <c r="AL43" s="269"/>
      <c r="AM43" s="270"/>
      <c r="AN43" s="124"/>
      <c r="AO43" s="169"/>
      <c r="AP43" s="170"/>
      <c r="AQ43" s="80" t="str">
        <f>IF(AND(G42=37,Y46&lt;&gt;4,BP47="",(O43*10+P43)&gt;=1,(O43*10+P43)&lt;=3),1,IF(AND(G42=37,Y46&lt;&gt;4,BP47="",(O43*10+P43)&gt;=4),0,IF(AND(Y46=4,BP47=""),O43,"")))</f>
        <v/>
      </c>
      <c r="AR43" s="81" t="str">
        <f>IF(AND(G42=37,Y46&lt;&gt;4,BP47="",(O43*10+P43)&gt;=1,(O43*10+P43)&lt;=3),(O43*10+P43-1),IF(AND(G42=37,Y46&lt;&gt;4,BP47="",(O43*10+P43)&gt;=4),(O43*10+P43-3),IF(AND(Y46=4,BP47=""),P43,"")))</f>
        <v/>
      </c>
      <c r="AS43" s="82"/>
      <c r="AT43" s="83"/>
      <c r="AU43" s="211"/>
      <c r="AV43" s="212"/>
      <c r="AW43" s="212"/>
      <c r="AX43" s="212"/>
      <c r="AY43" s="212"/>
      <c r="AZ43" s="212"/>
      <c r="BA43" s="84"/>
      <c r="BB43" s="423"/>
      <c r="BC43" s="424"/>
      <c r="BD43" s="424"/>
      <c r="BE43" s="424"/>
      <c r="BF43" s="424"/>
      <c r="BG43" s="424"/>
      <c r="BH43" s="84"/>
      <c r="BI43" s="370"/>
      <c r="BJ43" s="371"/>
      <c r="BK43" s="371"/>
      <c r="BL43" s="371"/>
      <c r="BM43" s="371"/>
      <c r="BN43" s="371"/>
      <c r="BO43" s="84"/>
      <c r="BP43" s="403" t="str">
        <f>IF(BP47="",IFERROR(ROUNDDOWN(AVERAGEIF(BI42:BN46,"&gt;0"),0),""),AU42)</f>
        <v/>
      </c>
      <c r="BQ43" s="404"/>
      <c r="BR43" s="404"/>
      <c r="BS43" s="404"/>
      <c r="BT43" s="404"/>
      <c r="BU43" s="404"/>
      <c r="BV43" s="405"/>
      <c r="BW43" s="375"/>
      <c r="BX43" s="376"/>
      <c r="BY43" s="376"/>
      <c r="BZ43" s="376"/>
      <c r="CA43" s="376"/>
      <c r="CB43" s="376"/>
      <c r="CC43" s="376"/>
      <c r="CD43" s="376"/>
      <c r="CE43" s="376"/>
      <c r="CF43" s="377"/>
    </row>
    <row r="44" spans="2:84" ht="9.75" customHeight="1">
      <c r="B44" s="425"/>
      <c r="C44" s="426"/>
      <c r="D44" s="426"/>
      <c r="E44" s="426"/>
      <c r="F44" s="427"/>
      <c r="G44" s="351"/>
      <c r="H44" s="352"/>
      <c r="I44" s="352"/>
      <c r="J44" s="353"/>
      <c r="K44" s="85" t="s">
        <v>29</v>
      </c>
      <c r="L44" s="86"/>
      <c r="M44" s="87"/>
      <c r="N44" s="88" t="s">
        <v>2</v>
      </c>
      <c r="O44" s="89"/>
      <c r="P44" s="90" t="s">
        <v>30</v>
      </c>
      <c r="Q44" s="89"/>
      <c r="R44" s="91" t="s">
        <v>31</v>
      </c>
      <c r="S44" s="387"/>
      <c r="T44" s="389"/>
      <c r="U44" s="389"/>
      <c r="V44" s="389"/>
      <c r="W44" s="389"/>
      <c r="X44" s="389"/>
      <c r="Y44" s="389"/>
      <c r="Z44" s="389"/>
      <c r="AA44" s="389"/>
      <c r="AB44" s="389"/>
      <c r="AC44" s="389"/>
      <c r="AD44" s="401"/>
      <c r="AE44" s="478" t="s">
        <v>35</v>
      </c>
      <c r="AF44" s="479"/>
      <c r="AG44" s="480"/>
      <c r="AH44" s="385"/>
      <c r="AI44" s="455" t="str">
        <f>IF($AG$44="","",LEFT(VLOOKUP($AG$44,'標準報酬等級表-短期'!$B$10:$L$59,11,FALSE),3))</f>
        <v/>
      </c>
      <c r="AJ44" s="456"/>
      <c r="AK44" s="456"/>
      <c r="AL44" s="456"/>
      <c r="AM44" s="409" t="s">
        <v>36</v>
      </c>
      <c r="AN44" s="410"/>
      <c r="AO44" s="167" t="s">
        <v>37</v>
      </c>
      <c r="AP44" s="168"/>
      <c r="AQ44" s="418" t="str">
        <f>IF(AND(G42=37,Y46&lt;&gt;4,BP47="",OR((O43*10+P43)&lt;=2,(O43*10+P43)=12)),1,IF(AND(G42=37,Y46&lt;&gt;4,BP47="",(O43*10+P43)&gt;=3),0,""))</f>
        <v/>
      </c>
      <c r="AR44" s="416" t="str">
        <f>IF(AND(G42=37,Y46&lt;&gt;4,BP47="",(O43*10+P43)&gt;=1,(O43*10+P43)&lt;=2),(O43*10+P43),IF(AND(G42=37,Y46&lt;&gt;4,BP47="",(O43*10+P43)&gt;=3),RIGHT((O43*10+P43-2),1),""))</f>
        <v/>
      </c>
      <c r="AS44" s="94"/>
      <c r="AT44" s="95"/>
      <c r="AU44" s="197"/>
      <c r="AV44" s="198"/>
      <c r="AW44" s="198"/>
      <c r="AX44" s="198"/>
      <c r="AY44" s="198"/>
      <c r="AZ44" s="198"/>
      <c r="BA44" s="193"/>
      <c r="BB44" s="197"/>
      <c r="BC44" s="198"/>
      <c r="BD44" s="198"/>
      <c r="BE44" s="198"/>
      <c r="BF44" s="198"/>
      <c r="BG44" s="198"/>
      <c r="BH44" s="193"/>
      <c r="BI44" s="189">
        <f>AU44+BB44</f>
        <v>0</v>
      </c>
      <c r="BJ44" s="190"/>
      <c r="BK44" s="190"/>
      <c r="BL44" s="190"/>
      <c r="BM44" s="190"/>
      <c r="BN44" s="190"/>
      <c r="BO44" s="187"/>
      <c r="BP44" s="403"/>
      <c r="BQ44" s="404"/>
      <c r="BR44" s="404"/>
      <c r="BS44" s="404"/>
      <c r="BT44" s="404"/>
      <c r="BU44" s="404"/>
      <c r="BV44" s="405"/>
      <c r="BW44" s="181" t="s">
        <v>35</v>
      </c>
      <c r="BX44" s="182"/>
      <c r="BY44" s="177" t="str">
        <f>IF(BP47=1,AG44,IFERROR(LOOKUP(BP43,'標準報酬等級表-短期'!$N$10:$Q$59,'標準報酬等級表-短期'!$B$10:$B$59),""))</f>
        <v/>
      </c>
      <c r="BZ44" s="178"/>
      <c r="CA44" s="173" t="str">
        <f>IF(BP47=1,AI44,IFERROR(LOOKUP(BP43,'標準報酬等級表-短期'!$N$10:$Q$59,'標準報酬等級表-短期'!$L$10:$L$59)/1000,""))</f>
        <v/>
      </c>
      <c r="CB44" s="174"/>
      <c r="CC44" s="174"/>
      <c r="CD44" s="174"/>
      <c r="CE44" s="205" t="s">
        <v>36</v>
      </c>
      <c r="CF44" s="206"/>
    </row>
    <row r="45" spans="2:84" ht="10.5" customHeight="1">
      <c r="B45" s="425"/>
      <c r="C45" s="426"/>
      <c r="D45" s="426"/>
      <c r="E45" s="426"/>
      <c r="F45" s="427"/>
      <c r="G45" s="354"/>
      <c r="H45" s="355"/>
      <c r="I45" s="355"/>
      <c r="J45" s="356"/>
      <c r="K45" s="96"/>
      <c r="L45" s="152"/>
      <c r="M45" s="153"/>
      <c r="N45" s="154"/>
      <c r="O45" s="155"/>
      <c r="P45" s="156"/>
      <c r="Q45" s="155"/>
      <c r="R45" s="157"/>
      <c r="S45" s="388"/>
      <c r="T45" s="390"/>
      <c r="U45" s="390"/>
      <c r="V45" s="390"/>
      <c r="W45" s="390"/>
      <c r="X45" s="390"/>
      <c r="Y45" s="390"/>
      <c r="Z45" s="390"/>
      <c r="AA45" s="390"/>
      <c r="AB45" s="390"/>
      <c r="AC45" s="390"/>
      <c r="AD45" s="402"/>
      <c r="AE45" s="183"/>
      <c r="AF45" s="302"/>
      <c r="AG45" s="481"/>
      <c r="AH45" s="482"/>
      <c r="AI45" s="457"/>
      <c r="AJ45" s="458"/>
      <c r="AK45" s="458"/>
      <c r="AL45" s="458"/>
      <c r="AM45" s="207"/>
      <c r="AN45" s="411"/>
      <c r="AO45" s="169"/>
      <c r="AP45" s="170"/>
      <c r="AQ45" s="419"/>
      <c r="AR45" s="417"/>
      <c r="AS45" s="97"/>
      <c r="AT45" s="83"/>
      <c r="AU45" s="199"/>
      <c r="AV45" s="200"/>
      <c r="AW45" s="200"/>
      <c r="AX45" s="200"/>
      <c r="AY45" s="200"/>
      <c r="AZ45" s="200"/>
      <c r="BA45" s="194"/>
      <c r="BB45" s="199"/>
      <c r="BC45" s="200"/>
      <c r="BD45" s="200"/>
      <c r="BE45" s="200"/>
      <c r="BF45" s="200"/>
      <c r="BG45" s="200"/>
      <c r="BH45" s="194"/>
      <c r="BI45" s="191"/>
      <c r="BJ45" s="192"/>
      <c r="BK45" s="192"/>
      <c r="BL45" s="192"/>
      <c r="BM45" s="192"/>
      <c r="BN45" s="192"/>
      <c r="BO45" s="188"/>
      <c r="BP45" s="403"/>
      <c r="BQ45" s="404"/>
      <c r="BR45" s="404"/>
      <c r="BS45" s="404"/>
      <c r="BT45" s="404"/>
      <c r="BU45" s="404"/>
      <c r="BV45" s="405"/>
      <c r="BW45" s="183"/>
      <c r="BX45" s="184"/>
      <c r="BY45" s="179"/>
      <c r="BZ45" s="180"/>
      <c r="CA45" s="175"/>
      <c r="CB45" s="176"/>
      <c r="CC45" s="176"/>
      <c r="CD45" s="176"/>
      <c r="CE45" s="207"/>
      <c r="CF45" s="208"/>
    </row>
    <row r="46" spans="2:84" ht="19.5" customHeight="1">
      <c r="B46" s="425"/>
      <c r="C46" s="426"/>
      <c r="D46" s="426"/>
      <c r="E46" s="426"/>
      <c r="F46" s="427"/>
      <c r="G46" s="284"/>
      <c r="H46" s="285"/>
      <c r="I46" s="285"/>
      <c r="J46" s="285"/>
      <c r="K46" s="285"/>
      <c r="L46" s="285"/>
      <c r="M46" s="285"/>
      <c r="N46" s="285"/>
      <c r="O46" s="285"/>
      <c r="P46" s="285"/>
      <c r="Q46" s="285"/>
      <c r="R46" s="286"/>
      <c r="S46" s="295"/>
      <c r="T46" s="296"/>
      <c r="U46" s="296"/>
      <c r="V46" s="297"/>
      <c r="W46" s="435"/>
      <c r="X46" s="436"/>
      <c r="Y46" s="395"/>
      <c r="Z46" s="396"/>
      <c r="AA46" s="396"/>
      <c r="AB46" s="395"/>
      <c r="AC46" s="396"/>
      <c r="AD46" s="399"/>
      <c r="AE46" s="201" t="s">
        <v>42</v>
      </c>
      <c r="AF46" s="202"/>
      <c r="AG46" s="293" t="str">
        <f>IF(OR(S46="41(短期)",AG44=""),"",IF(AG44&lt;4,1,IF((AG44-3)&gt;=32,32,AG44-3)))</f>
        <v/>
      </c>
      <c r="AH46" s="294"/>
      <c r="AI46" s="160" t="str">
        <f>IF($AG$46="","",LEFT(VLOOKUP(AG46,'標準報酬等級表-厚年・退職等'!$B$10:$L$59,11,FALSE),3))</f>
        <v/>
      </c>
      <c r="AJ46" s="161"/>
      <c r="AK46" s="161"/>
      <c r="AL46" s="161"/>
      <c r="AM46" s="476"/>
      <c r="AN46" s="477"/>
      <c r="AO46" s="305" t="s">
        <v>39</v>
      </c>
      <c r="AP46" s="306"/>
      <c r="AQ46" s="100" t="str">
        <f>IF(AND(G42=37,Y46&lt;&gt;4,BP47="",OR((O43*10+P43)=1,(O43*10+P43)&gt;=11)),1,IF(AND(G42=37,Y46&lt;&gt;4,BP47="",(O43*10+P43)&gt;=2),0,""))</f>
        <v/>
      </c>
      <c r="AR46" s="101" t="str">
        <f>IF(AND(G42=37,Y46&lt;&gt;4,BP47="",(O43*10+P43)=1),(O43*10+P43+1),IF(AND(G42=37,Y46&lt;&gt;4,BP47="",(O43*10+P43)&gt;=2),RIGHT((O43*10+P43-1),1),""))</f>
        <v/>
      </c>
      <c r="AS46" s="102"/>
      <c r="AT46" s="103"/>
      <c r="AU46" s="195"/>
      <c r="AV46" s="196"/>
      <c r="AW46" s="196"/>
      <c r="AX46" s="196"/>
      <c r="AY46" s="196"/>
      <c r="AZ46" s="196"/>
      <c r="BA46" s="104"/>
      <c r="BB46" s="195"/>
      <c r="BC46" s="196"/>
      <c r="BD46" s="196"/>
      <c r="BE46" s="196"/>
      <c r="BF46" s="196"/>
      <c r="BG46" s="196"/>
      <c r="BH46" s="105"/>
      <c r="BI46" s="185">
        <f>AU46+BB46</f>
        <v>0</v>
      </c>
      <c r="BJ46" s="186"/>
      <c r="BK46" s="186"/>
      <c r="BL46" s="186"/>
      <c r="BM46" s="186"/>
      <c r="BN46" s="186"/>
      <c r="BO46" s="106"/>
      <c r="BP46" s="406"/>
      <c r="BQ46" s="407"/>
      <c r="BR46" s="407"/>
      <c r="BS46" s="407"/>
      <c r="BT46" s="407"/>
      <c r="BU46" s="407"/>
      <c r="BV46" s="408"/>
      <c r="BW46" s="201" t="s">
        <v>38</v>
      </c>
      <c r="BX46" s="202"/>
      <c r="BY46" s="293" t="str">
        <f>IF(S46="41(短期)","",IF(BP47=1,AG46,IFERROR(LOOKUP(BP43,'標準報酬等級表-厚年・退職等'!$N$10:$Q$41,'標準報酬等級表-厚年・退職等'!$B$10:$B$41),"")))</f>
        <v/>
      </c>
      <c r="BZ46" s="294"/>
      <c r="CA46" s="171" t="str">
        <f>IF(BY46="","",IF(BP47=1,AI46,IFERROR(LOOKUP(BP43,'標準報酬等級表-厚年・退職等'!$N$10:$Q$41,'標準報酬等級表-厚年・退職等'!$L$10:$L$41)/1000,"")))</f>
        <v/>
      </c>
      <c r="CB46" s="172"/>
      <c r="CC46" s="172"/>
      <c r="CD46" s="172"/>
      <c r="CE46" s="105"/>
      <c r="CF46" s="104"/>
    </row>
    <row r="47" spans="2:84" ht="19.5" customHeight="1">
      <c r="B47" s="442"/>
      <c r="C47" s="443"/>
      <c r="D47" s="443"/>
      <c r="E47" s="443"/>
      <c r="F47" s="444"/>
      <c r="G47" s="462"/>
      <c r="H47" s="463"/>
      <c r="I47" s="463"/>
      <c r="J47" s="463"/>
      <c r="K47" s="463"/>
      <c r="L47" s="463"/>
      <c r="M47" s="463"/>
      <c r="N47" s="463"/>
      <c r="O47" s="463"/>
      <c r="P47" s="463"/>
      <c r="Q47" s="463"/>
      <c r="R47" s="464"/>
      <c r="S47" s="481"/>
      <c r="T47" s="482"/>
      <c r="U47" s="482"/>
      <c r="V47" s="490"/>
      <c r="W47" s="491"/>
      <c r="X47" s="492"/>
      <c r="Y47" s="460"/>
      <c r="Z47" s="461"/>
      <c r="AA47" s="461"/>
      <c r="AB47" s="460"/>
      <c r="AC47" s="461"/>
      <c r="AD47" s="465"/>
      <c r="AE47" s="201" t="s">
        <v>40</v>
      </c>
      <c r="AF47" s="202"/>
      <c r="AG47" s="466" t="str">
        <f>AG46</f>
        <v/>
      </c>
      <c r="AH47" s="467"/>
      <c r="AI47" s="468" t="str">
        <f>AI46</f>
        <v/>
      </c>
      <c r="AJ47" s="469"/>
      <c r="AK47" s="469"/>
      <c r="AL47" s="469"/>
      <c r="AM47" s="476"/>
      <c r="AN47" s="477"/>
      <c r="AO47" s="201" t="s">
        <v>41</v>
      </c>
      <c r="AP47" s="470"/>
      <c r="AQ47" s="470"/>
      <c r="AR47" s="470"/>
      <c r="AS47" s="470"/>
      <c r="AT47" s="202"/>
      <c r="AU47" s="185">
        <f>IF(OR(BP47&lt;&gt;"",Y46=4),"",SUM(AU42:AU46))</f>
        <v>0</v>
      </c>
      <c r="AV47" s="471"/>
      <c r="AW47" s="471"/>
      <c r="AX47" s="471"/>
      <c r="AY47" s="471"/>
      <c r="AZ47" s="471"/>
      <c r="BA47" s="146"/>
      <c r="BB47" s="185">
        <f>IF(OR(BP47&lt;&gt;"",Y46=4),"",SUM(BB42:BB46))</f>
        <v>0</v>
      </c>
      <c r="BC47" s="471"/>
      <c r="BD47" s="471"/>
      <c r="BE47" s="471"/>
      <c r="BF47" s="471"/>
      <c r="BG47" s="471"/>
      <c r="BH47" s="147"/>
      <c r="BI47" s="185">
        <f>IF(OR(BP47&lt;&gt;"",Y46=4),"",SUM(BI42:BI46))</f>
        <v>0</v>
      </c>
      <c r="BJ47" s="472"/>
      <c r="BK47" s="472"/>
      <c r="BL47" s="472"/>
      <c r="BM47" s="472"/>
      <c r="BN47" s="472"/>
      <c r="BO47" s="106"/>
      <c r="BP47" s="473"/>
      <c r="BQ47" s="474"/>
      <c r="BR47" s="474"/>
      <c r="BS47" s="475"/>
      <c r="BT47" s="495" t="str">
        <f>IF(OR($Y$46=4,BP47&lt;&gt;""),1,"")</f>
        <v/>
      </c>
      <c r="BU47" s="496"/>
      <c r="BV47" s="497"/>
      <c r="BW47" s="201" t="s">
        <v>40</v>
      </c>
      <c r="BX47" s="202"/>
      <c r="BY47" s="293" t="str">
        <f>BY46</f>
        <v/>
      </c>
      <c r="BZ47" s="294"/>
      <c r="CA47" s="171" t="str">
        <f>CA46</f>
        <v/>
      </c>
      <c r="CB47" s="172"/>
      <c r="CC47" s="172"/>
      <c r="CD47" s="172"/>
      <c r="CE47" s="105"/>
      <c r="CF47" s="104"/>
    </row>
    <row r="48" spans="2:84" ht="7.5" customHeight="1"/>
    <row r="49" spans="2:84" ht="16.5" customHeight="1">
      <c r="B49" s="35" t="s">
        <v>63</v>
      </c>
      <c r="BW49" s="166"/>
      <c r="BX49" s="166"/>
      <c r="BY49" s="166"/>
      <c r="BZ49" s="166"/>
      <c r="CA49" s="166"/>
      <c r="CB49" s="166"/>
      <c r="CC49" s="166"/>
      <c r="CD49" s="166"/>
      <c r="CE49" s="166"/>
      <c r="CF49" s="166"/>
    </row>
    <row r="50" spans="2:84" ht="16.5" customHeight="1"/>
    <row r="51" spans="2:84" ht="16.5" customHeight="1"/>
    <row r="52" spans="2:84" ht="16.5" customHeight="1"/>
  </sheetData>
  <sheetProtection algorithmName="SHA-512" hashValue="PQUp7iGde6NrRbWjW2Vn+/AemR9XgEHt1mT1wcTCk7+9se35WdOTwphNDNEBSel6qFiVh4cDbIMESs7lHXaGqA==" saltValue="c9jXJ0jjnKRgf63JWHIFLw==" spinCount="100000" sheet="1" objects="1" scenarios="1"/>
  <mergeCells count="464">
    <mergeCell ref="Z24:Z25"/>
    <mergeCell ref="AA24:AA25"/>
    <mergeCell ref="F5:AA8"/>
    <mergeCell ref="V2:AB4"/>
    <mergeCell ref="AZ5:BB7"/>
    <mergeCell ref="AF3:BE4"/>
    <mergeCell ref="AA20:AA21"/>
    <mergeCell ref="AB20:AB21"/>
    <mergeCell ref="AD26:AD27"/>
    <mergeCell ref="AE26:AF27"/>
    <mergeCell ref="AI26:AL27"/>
    <mergeCell ref="AG26:AH27"/>
    <mergeCell ref="AR20:AR21"/>
    <mergeCell ref="AQ20:AQ21"/>
    <mergeCell ref="AO20:AP21"/>
    <mergeCell ref="AU22:AZ22"/>
    <mergeCell ref="BB24:BG25"/>
    <mergeCell ref="AD20:AD21"/>
    <mergeCell ref="AI20:AL21"/>
    <mergeCell ref="AG20:AH21"/>
    <mergeCell ref="AM20:AN21"/>
    <mergeCell ref="AU26:AZ27"/>
    <mergeCell ref="BB18:BG19"/>
    <mergeCell ref="AB24:AB25"/>
    <mergeCell ref="G38:J39"/>
    <mergeCell ref="S38:S39"/>
    <mergeCell ref="AB36:AB37"/>
    <mergeCell ref="Y34:AA35"/>
    <mergeCell ref="AB34:AD35"/>
    <mergeCell ref="AA30:AA31"/>
    <mergeCell ref="AB30:AB31"/>
    <mergeCell ref="V32:V33"/>
    <mergeCell ref="W32:W33"/>
    <mergeCell ref="X32:X33"/>
    <mergeCell ref="Y32:Y33"/>
    <mergeCell ref="W30:W31"/>
    <mergeCell ref="X30:X31"/>
    <mergeCell ref="S34:V35"/>
    <mergeCell ref="W34:X35"/>
    <mergeCell ref="AB32:AB33"/>
    <mergeCell ref="AC32:AC33"/>
    <mergeCell ref="AD32:AD33"/>
    <mergeCell ref="Y30:Y31"/>
    <mergeCell ref="T38:T39"/>
    <mergeCell ref="U38:U39"/>
    <mergeCell ref="V38:V39"/>
    <mergeCell ref="W38:W39"/>
    <mergeCell ref="Z32:Z33"/>
    <mergeCell ref="CE44:CF45"/>
    <mergeCell ref="AM23:AN23"/>
    <mergeCell ref="AM22:AN22"/>
    <mergeCell ref="AM28:AN28"/>
    <mergeCell ref="AM29:AN29"/>
    <mergeCell ref="AM34:AN34"/>
    <mergeCell ref="AM35:AN35"/>
    <mergeCell ref="AM40:AN40"/>
    <mergeCell ref="AM41:AN41"/>
    <mergeCell ref="AU44:AZ45"/>
    <mergeCell ref="AR44:AR45"/>
    <mergeCell ref="BW36:CF37"/>
    <mergeCell ref="AQ38:AQ39"/>
    <mergeCell ref="AM38:AN39"/>
    <mergeCell ref="BA32:BA33"/>
    <mergeCell ref="BB32:BG33"/>
    <mergeCell ref="AM32:AN33"/>
    <mergeCell ref="AO32:AP33"/>
    <mergeCell ref="AQ32:AQ33"/>
    <mergeCell ref="AR32:AR33"/>
    <mergeCell ref="CE32:CF33"/>
    <mergeCell ref="BB23:BG23"/>
    <mergeCell ref="CE38:CF39"/>
    <mergeCell ref="BP41:BS41"/>
    <mergeCell ref="AI38:AL39"/>
    <mergeCell ref="AL31:AM31"/>
    <mergeCell ref="AE29:AF29"/>
    <mergeCell ref="AG29:AH29"/>
    <mergeCell ref="AI29:AL29"/>
    <mergeCell ref="BB26:BG27"/>
    <mergeCell ref="W28:X29"/>
    <mergeCell ref="BW32:BX33"/>
    <mergeCell ref="BW30:CF31"/>
    <mergeCell ref="Z26:Z27"/>
    <mergeCell ref="AA26:AA27"/>
    <mergeCell ref="AB26:AB27"/>
    <mergeCell ref="AC26:AC27"/>
    <mergeCell ref="AI32:AL33"/>
    <mergeCell ref="AE32:AF33"/>
    <mergeCell ref="AG32:AH33"/>
    <mergeCell ref="AA32:AA33"/>
    <mergeCell ref="AG35:AH35"/>
    <mergeCell ref="AI35:AL35"/>
    <mergeCell ref="AE34:AF34"/>
    <mergeCell ref="AG34:AH34"/>
    <mergeCell ref="AI34:AL34"/>
    <mergeCell ref="AE35:AF35"/>
    <mergeCell ref="Z30:Z31"/>
    <mergeCell ref="AE36:AF37"/>
    <mergeCell ref="X38:X39"/>
    <mergeCell ref="Y38:Y39"/>
    <mergeCell ref="Z38:Z39"/>
    <mergeCell ref="AA38:AA39"/>
    <mergeCell ref="AB38:AB39"/>
    <mergeCell ref="AC38:AC39"/>
    <mergeCell ref="AD38:AD39"/>
    <mergeCell ref="AE38:AF39"/>
    <mergeCell ref="AG38:AH39"/>
    <mergeCell ref="BW34:BX34"/>
    <mergeCell ref="BY34:BZ34"/>
    <mergeCell ref="CA34:CD34"/>
    <mergeCell ref="BY29:BZ29"/>
    <mergeCell ref="CA29:CD29"/>
    <mergeCell ref="BY22:BZ22"/>
    <mergeCell ref="BY32:BZ33"/>
    <mergeCell ref="CA32:CD33"/>
    <mergeCell ref="BY38:BZ39"/>
    <mergeCell ref="BW35:BX35"/>
    <mergeCell ref="BY35:BZ35"/>
    <mergeCell ref="CA35:CD35"/>
    <mergeCell ref="BA38:BA39"/>
    <mergeCell ref="AO35:AT35"/>
    <mergeCell ref="AU35:AZ35"/>
    <mergeCell ref="BB35:BG35"/>
    <mergeCell ref="BI35:BN35"/>
    <mergeCell ref="BP35:BS35"/>
    <mergeCell ref="AO38:AP39"/>
    <mergeCell ref="AO34:AP34"/>
    <mergeCell ref="AU34:AZ34"/>
    <mergeCell ref="BB34:BG34"/>
    <mergeCell ref="BI34:BN34"/>
    <mergeCell ref="CD3:CF3"/>
    <mergeCell ref="BQ13:BT13"/>
    <mergeCell ref="BU13:CE13"/>
    <mergeCell ref="CE20:CF21"/>
    <mergeCell ref="CA5:CB5"/>
    <mergeCell ref="BQ5:BS5"/>
    <mergeCell ref="BT5:BV5"/>
    <mergeCell ref="BW5:BX5"/>
    <mergeCell ref="CC5:CD5"/>
    <mergeCell ref="CE5:CF5"/>
    <mergeCell ref="CA16:CF17"/>
    <mergeCell ref="BY5:BZ5"/>
    <mergeCell ref="BW14:CF15"/>
    <mergeCell ref="BW16:BX17"/>
    <mergeCell ref="BY16:BZ17"/>
    <mergeCell ref="BP17:BS17"/>
    <mergeCell ref="BT17:BV17"/>
    <mergeCell ref="BK8:CF11"/>
    <mergeCell ref="BI18:BN19"/>
    <mergeCell ref="BW18:CF19"/>
    <mergeCell ref="BP15:BV16"/>
    <mergeCell ref="BF9:BI10"/>
    <mergeCell ref="BP19:BV22"/>
    <mergeCell ref="CA47:CD47"/>
    <mergeCell ref="CA46:CD46"/>
    <mergeCell ref="AO46:AP46"/>
    <mergeCell ref="AU46:AZ46"/>
    <mergeCell ref="BB46:BG46"/>
    <mergeCell ref="BI46:BN46"/>
    <mergeCell ref="BW46:BX46"/>
    <mergeCell ref="BY46:BZ46"/>
    <mergeCell ref="CA44:CD45"/>
    <mergeCell ref="BW44:BX45"/>
    <mergeCell ref="BY44:BZ45"/>
    <mergeCell ref="BT41:BV41"/>
    <mergeCell ref="BW41:BX41"/>
    <mergeCell ref="BY41:BZ41"/>
    <mergeCell ref="BB41:BG41"/>
    <mergeCell ref="BW40:BX40"/>
    <mergeCell ref="BY40:BZ40"/>
    <mergeCell ref="CA40:CD40"/>
    <mergeCell ref="BP37:BV40"/>
    <mergeCell ref="CA41:CD41"/>
    <mergeCell ref="BH38:BH39"/>
    <mergeCell ref="CA38:CD39"/>
    <mergeCell ref="BB40:BG40"/>
    <mergeCell ref="BI40:BN40"/>
    <mergeCell ref="BI38:BN39"/>
    <mergeCell ref="BB36:BG37"/>
    <mergeCell ref="BI36:BN37"/>
    <mergeCell ref="BO38:BO39"/>
    <mergeCell ref="BB38:BG39"/>
    <mergeCell ref="BW38:BX39"/>
    <mergeCell ref="BI41:BN41"/>
    <mergeCell ref="G46:R46"/>
    <mergeCell ref="Z42:Z43"/>
    <mergeCell ref="AA42:AA43"/>
    <mergeCell ref="BI42:BN43"/>
    <mergeCell ref="BW42:CF43"/>
    <mergeCell ref="AL43:AM43"/>
    <mergeCell ref="AO44:AP45"/>
    <mergeCell ref="AQ44:AQ45"/>
    <mergeCell ref="AE42:AF43"/>
    <mergeCell ref="BA44:BA45"/>
    <mergeCell ref="S46:V47"/>
    <mergeCell ref="W46:X47"/>
    <mergeCell ref="AM46:AN46"/>
    <mergeCell ref="BP43:BV46"/>
    <mergeCell ref="AC42:AC43"/>
    <mergeCell ref="AO42:AP43"/>
    <mergeCell ref="BH44:BH45"/>
    <mergeCell ref="BI44:BN45"/>
    <mergeCell ref="BO44:BO45"/>
    <mergeCell ref="AU42:AZ43"/>
    <mergeCell ref="AG46:AH46"/>
    <mergeCell ref="BT47:BV47"/>
    <mergeCell ref="BW47:BX47"/>
    <mergeCell ref="BY47:BZ47"/>
    <mergeCell ref="X44:X45"/>
    <mergeCell ref="Y44:Y45"/>
    <mergeCell ref="Z44:Z45"/>
    <mergeCell ref="AA44:AA45"/>
    <mergeCell ref="AB44:AB45"/>
    <mergeCell ref="AC44:AC45"/>
    <mergeCell ref="BB44:BG45"/>
    <mergeCell ref="AD44:AD45"/>
    <mergeCell ref="AE44:AF45"/>
    <mergeCell ref="AG44:AH45"/>
    <mergeCell ref="AB46:AD47"/>
    <mergeCell ref="AE47:AF47"/>
    <mergeCell ref="AG47:AH47"/>
    <mergeCell ref="AI47:AL47"/>
    <mergeCell ref="AO47:AT47"/>
    <mergeCell ref="AU47:AZ47"/>
    <mergeCell ref="BB47:BG47"/>
    <mergeCell ref="BI47:BN47"/>
    <mergeCell ref="BP47:BS47"/>
    <mergeCell ref="AM47:AN47"/>
    <mergeCell ref="B42:F47"/>
    <mergeCell ref="G42:J43"/>
    <mergeCell ref="S42:S43"/>
    <mergeCell ref="T42:T43"/>
    <mergeCell ref="U42:U43"/>
    <mergeCell ref="V42:V43"/>
    <mergeCell ref="BB42:BG43"/>
    <mergeCell ref="W42:W43"/>
    <mergeCell ref="X42:X43"/>
    <mergeCell ref="AI46:AL46"/>
    <mergeCell ref="AI44:AL45"/>
    <mergeCell ref="AM44:AN45"/>
    <mergeCell ref="G44:J45"/>
    <mergeCell ref="S44:S45"/>
    <mergeCell ref="T44:T45"/>
    <mergeCell ref="U44:U45"/>
    <mergeCell ref="V44:V45"/>
    <mergeCell ref="W44:W45"/>
    <mergeCell ref="AD42:AD43"/>
    <mergeCell ref="AB42:AB43"/>
    <mergeCell ref="Y46:AA47"/>
    <mergeCell ref="AE46:AF46"/>
    <mergeCell ref="Y42:Y43"/>
    <mergeCell ref="G47:R47"/>
    <mergeCell ref="AO41:AT41"/>
    <mergeCell ref="AU41:AZ41"/>
    <mergeCell ref="Y40:AA41"/>
    <mergeCell ref="AB40:AD41"/>
    <mergeCell ref="AE40:AF40"/>
    <mergeCell ref="AG40:AH40"/>
    <mergeCell ref="S40:V41"/>
    <mergeCell ref="W40:X41"/>
    <mergeCell ref="AO40:AP40"/>
    <mergeCell ref="AU40:AZ40"/>
    <mergeCell ref="B36:F41"/>
    <mergeCell ref="G36:J37"/>
    <mergeCell ref="S36:S37"/>
    <mergeCell ref="T36:T37"/>
    <mergeCell ref="U36:U37"/>
    <mergeCell ref="V36:V37"/>
    <mergeCell ref="G40:R40"/>
    <mergeCell ref="AR38:AR39"/>
    <mergeCell ref="AU38:AZ39"/>
    <mergeCell ref="AI40:AL40"/>
    <mergeCell ref="W36:W37"/>
    <mergeCell ref="X36:X37"/>
    <mergeCell ref="Y36:Y37"/>
    <mergeCell ref="Z36:Z37"/>
    <mergeCell ref="AA36:AA37"/>
    <mergeCell ref="AL37:AM37"/>
    <mergeCell ref="AC36:AC37"/>
    <mergeCell ref="AD36:AD37"/>
    <mergeCell ref="AO36:AP37"/>
    <mergeCell ref="AU36:AZ37"/>
    <mergeCell ref="G41:R41"/>
    <mergeCell ref="AE41:AF41"/>
    <mergeCell ref="AG41:AH41"/>
    <mergeCell ref="AI41:AL41"/>
    <mergeCell ref="BT35:BV35"/>
    <mergeCell ref="AC30:AC31"/>
    <mergeCell ref="AD30:AD31"/>
    <mergeCell ref="AE30:AF31"/>
    <mergeCell ref="AO30:AP31"/>
    <mergeCell ref="AU30:AZ31"/>
    <mergeCell ref="BB30:BG31"/>
    <mergeCell ref="BI30:BN31"/>
    <mergeCell ref="AU32:AZ33"/>
    <mergeCell ref="BH32:BH33"/>
    <mergeCell ref="BI32:BN33"/>
    <mergeCell ref="BO32:BO33"/>
    <mergeCell ref="BP31:BV34"/>
    <mergeCell ref="B30:F35"/>
    <mergeCell ref="G30:J31"/>
    <mergeCell ref="S30:S31"/>
    <mergeCell ref="T30:T31"/>
    <mergeCell ref="U30:U31"/>
    <mergeCell ref="V30:V31"/>
    <mergeCell ref="G32:J33"/>
    <mergeCell ref="S32:S33"/>
    <mergeCell ref="T32:T33"/>
    <mergeCell ref="U32:U33"/>
    <mergeCell ref="G34:R34"/>
    <mergeCell ref="G35:R35"/>
    <mergeCell ref="AC24:AC25"/>
    <mergeCell ref="BB28:BG28"/>
    <mergeCell ref="BI28:BN28"/>
    <mergeCell ref="BY28:BZ28"/>
    <mergeCell ref="CA28:CD28"/>
    <mergeCell ref="AO28:AP28"/>
    <mergeCell ref="AU28:AZ28"/>
    <mergeCell ref="BA26:BA27"/>
    <mergeCell ref="AR26:AR27"/>
    <mergeCell ref="AQ26:AQ27"/>
    <mergeCell ref="AO26:AP27"/>
    <mergeCell ref="BW26:BX27"/>
    <mergeCell ref="BW28:BX28"/>
    <mergeCell ref="AE28:AF28"/>
    <mergeCell ref="AG28:AH28"/>
    <mergeCell ref="AI28:AL28"/>
    <mergeCell ref="AE24:AF25"/>
    <mergeCell ref="BT29:BV29"/>
    <mergeCell ref="BB29:BG29"/>
    <mergeCell ref="BI29:BN29"/>
    <mergeCell ref="BP29:BS29"/>
    <mergeCell ref="AU29:AZ29"/>
    <mergeCell ref="BP25:BV28"/>
    <mergeCell ref="AM26:AN27"/>
    <mergeCell ref="AL25:AM25"/>
    <mergeCell ref="AU24:AZ25"/>
    <mergeCell ref="AO29:AT29"/>
    <mergeCell ref="BW29:BX29"/>
    <mergeCell ref="B24:F29"/>
    <mergeCell ref="G24:J25"/>
    <mergeCell ref="S24:S25"/>
    <mergeCell ref="T24:T25"/>
    <mergeCell ref="U24:U25"/>
    <mergeCell ref="V24:V25"/>
    <mergeCell ref="W24:W25"/>
    <mergeCell ref="X24:X25"/>
    <mergeCell ref="Y24:Y25"/>
    <mergeCell ref="G28:R28"/>
    <mergeCell ref="G29:R29"/>
    <mergeCell ref="G26:J27"/>
    <mergeCell ref="U26:U27"/>
    <mergeCell ref="V26:V27"/>
    <mergeCell ref="W26:W27"/>
    <mergeCell ref="X26:X27"/>
    <mergeCell ref="T26:T27"/>
    <mergeCell ref="S26:S27"/>
    <mergeCell ref="Y28:AA29"/>
    <mergeCell ref="S28:V29"/>
    <mergeCell ref="Y26:Y27"/>
    <mergeCell ref="AB28:AD29"/>
    <mergeCell ref="AD24:AD25"/>
    <mergeCell ref="CA23:CD23"/>
    <mergeCell ref="BP23:BS23"/>
    <mergeCell ref="BT23:BV23"/>
    <mergeCell ref="BW23:BX23"/>
    <mergeCell ref="BY23:BZ23"/>
    <mergeCell ref="BI23:BN23"/>
    <mergeCell ref="BI24:BN25"/>
    <mergeCell ref="BY26:BZ27"/>
    <mergeCell ref="CA26:CD27"/>
    <mergeCell ref="BW24:CF25"/>
    <mergeCell ref="BO26:BO27"/>
    <mergeCell ref="B12:F13"/>
    <mergeCell ref="G12:J13"/>
    <mergeCell ref="B10:F11"/>
    <mergeCell ref="G11:J11"/>
    <mergeCell ref="G15:J15"/>
    <mergeCell ref="K15:R15"/>
    <mergeCell ref="S15:AD15"/>
    <mergeCell ref="B18:F23"/>
    <mergeCell ref="G18:J19"/>
    <mergeCell ref="S18:S19"/>
    <mergeCell ref="T18:T19"/>
    <mergeCell ref="U18:U19"/>
    <mergeCell ref="G16:R17"/>
    <mergeCell ref="Z20:Z21"/>
    <mergeCell ref="AB18:AB19"/>
    <mergeCell ref="AC18:AC19"/>
    <mergeCell ref="AD18:AD19"/>
    <mergeCell ref="V18:V19"/>
    <mergeCell ref="W18:W19"/>
    <mergeCell ref="X18:X19"/>
    <mergeCell ref="Y18:Y19"/>
    <mergeCell ref="Z18:Z19"/>
    <mergeCell ref="AA18:AA19"/>
    <mergeCell ref="G20:J21"/>
    <mergeCell ref="G23:R23"/>
    <mergeCell ref="AE23:AF23"/>
    <mergeCell ref="AG23:AH23"/>
    <mergeCell ref="AI23:AL23"/>
    <mergeCell ref="AO23:AT23"/>
    <mergeCell ref="AC20:AC21"/>
    <mergeCell ref="G10:J10"/>
    <mergeCell ref="K10:AN10"/>
    <mergeCell ref="K11:AN13"/>
    <mergeCell ref="G22:R22"/>
    <mergeCell ref="Y22:AA23"/>
    <mergeCell ref="AB22:AD23"/>
    <mergeCell ref="AE22:AF22"/>
    <mergeCell ref="AG22:AH22"/>
    <mergeCell ref="S22:V23"/>
    <mergeCell ref="AE20:AF21"/>
    <mergeCell ref="T20:T21"/>
    <mergeCell ref="S20:S21"/>
    <mergeCell ref="U20:U21"/>
    <mergeCell ref="V20:V21"/>
    <mergeCell ref="W20:W21"/>
    <mergeCell ref="AO22:AP22"/>
    <mergeCell ref="AE18:AF19"/>
    <mergeCell ref="AO18:AP19"/>
    <mergeCell ref="AU18:AZ19"/>
    <mergeCell ref="B14:F17"/>
    <mergeCell ref="G14:J14"/>
    <mergeCell ref="K14:R14"/>
    <mergeCell ref="S14:AD14"/>
    <mergeCell ref="AE14:AN14"/>
    <mergeCell ref="AO14:BV14"/>
    <mergeCell ref="AE15:AF17"/>
    <mergeCell ref="AG15:AN15"/>
    <mergeCell ref="AO15:AT17"/>
    <mergeCell ref="BB15:BH17"/>
    <mergeCell ref="BI15:BO17"/>
    <mergeCell ref="AU15:BA17"/>
    <mergeCell ref="Y16:AA17"/>
    <mergeCell ref="AB16:AD17"/>
    <mergeCell ref="AG16:AH17"/>
    <mergeCell ref="AI16:AN17"/>
    <mergeCell ref="S16:V17"/>
    <mergeCell ref="W16:X17"/>
    <mergeCell ref="AL19:AM19"/>
    <mergeCell ref="AI22:AL22"/>
    <mergeCell ref="Y20:Y21"/>
    <mergeCell ref="F2:U4"/>
    <mergeCell ref="AG5:AY7"/>
    <mergeCell ref="BW49:CF49"/>
    <mergeCell ref="X20:X21"/>
    <mergeCell ref="AO24:AP25"/>
    <mergeCell ref="CA22:CD22"/>
    <mergeCell ref="CA20:CD21"/>
    <mergeCell ref="BY20:BZ21"/>
    <mergeCell ref="BW20:BX21"/>
    <mergeCell ref="BI22:BN22"/>
    <mergeCell ref="BO20:BO21"/>
    <mergeCell ref="BI20:BN21"/>
    <mergeCell ref="BH20:BH21"/>
    <mergeCell ref="BB22:BG22"/>
    <mergeCell ref="BB20:BG21"/>
    <mergeCell ref="BA20:BA21"/>
    <mergeCell ref="AU20:AZ21"/>
    <mergeCell ref="BW22:BX22"/>
    <mergeCell ref="AU23:AZ23"/>
    <mergeCell ref="CE26:CF27"/>
    <mergeCell ref="BH26:BH27"/>
    <mergeCell ref="BI26:BN27"/>
  </mergeCells>
  <phoneticPr fontId="3"/>
  <conditionalFormatting sqref="G18:J19">
    <cfRule type="expression" dxfId="259" priority="160">
      <formula>AND(COUNTA($B$18),ISBLANK($G$18))</formula>
    </cfRule>
  </conditionalFormatting>
  <conditionalFormatting sqref="G24:J25">
    <cfRule type="expression" dxfId="258" priority="159">
      <formula>AND(COUNTA($B$24),ISBLANK($G$24))</formula>
    </cfRule>
  </conditionalFormatting>
  <conditionalFormatting sqref="G30:J31">
    <cfRule type="expression" dxfId="257" priority="158">
      <formula>AND(COUNTA($B$30),ISBLANK($G$30))</formula>
    </cfRule>
  </conditionalFormatting>
  <conditionalFormatting sqref="G36:J37 G42:J43">
    <cfRule type="expression" dxfId="256" priority="157">
      <formula>AND(COUNTA($B36),ISBLANK($G36))</formula>
    </cfRule>
  </conditionalFormatting>
  <conditionalFormatting sqref="G22:R22">
    <cfRule type="expression" dxfId="255" priority="145">
      <formula>AND(COUNTA($B$18),ISBLANK($G$22))</formula>
    </cfRule>
  </conditionalFormatting>
  <conditionalFormatting sqref="G23:R23">
    <cfRule type="expression" dxfId="254" priority="144">
      <formula>AND(COUNTA($B$18),ISBLANK($G$23))</formula>
    </cfRule>
  </conditionalFormatting>
  <conditionalFormatting sqref="G28:R28">
    <cfRule type="expression" dxfId="253" priority="143">
      <formula>AND(COUNTA($B$24),ISBLANK($G$28))</formula>
    </cfRule>
  </conditionalFormatting>
  <conditionalFormatting sqref="G29:R29">
    <cfRule type="expression" dxfId="252" priority="142">
      <formula>AND(COUNTA($B$24),ISBLANK($G$29))</formula>
    </cfRule>
  </conditionalFormatting>
  <conditionalFormatting sqref="G34:R34">
    <cfRule type="expression" dxfId="251" priority="141">
      <formula>AND(COUNTA($B$30),ISBLANK($G$34))</formula>
    </cfRule>
  </conditionalFormatting>
  <conditionalFormatting sqref="G35:R35">
    <cfRule type="expression" dxfId="250" priority="140">
      <formula>AND(COUNTA($B$30),ISBLANK($G$35))</formula>
    </cfRule>
  </conditionalFormatting>
  <conditionalFormatting sqref="G40:R40">
    <cfRule type="expression" dxfId="249" priority="139">
      <formula>AND(COUNTA($B$36),ISBLANK($G$40))</formula>
    </cfRule>
  </conditionalFormatting>
  <conditionalFormatting sqref="G41:R41">
    <cfRule type="expression" dxfId="248" priority="138">
      <formula>AND(COUNTA($B$36),ISBLANK($G$41))</formula>
    </cfRule>
  </conditionalFormatting>
  <conditionalFormatting sqref="G46:R46">
    <cfRule type="expression" dxfId="247" priority="137">
      <formula>AND(COUNTA($B$42),ISBLANK($G$46))</formula>
    </cfRule>
  </conditionalFormatting>
  <conditionalFormatting sqref="G47:R47">
    <cfRule type="expression" dxfId="246" priority="136">
      <formula>AND(COUNTA($B$42),ISBLANK($G$47))</formula>
    </cfRule>
  </conditionalFormatting>
  <conditionalFormatting sqref="L19:R19">
    <cfRule type="expression" dxfId="245" priority="156">
      <formula>AND(COUNTA($B$18),ISBLANK(L$19))</formula>
    </cfRule>
  </conditionalFormatting>
  <conditionalFormatting sqref="L21:R21">
    <cfRule type="expression" dxfId="244" priority="155">
      <formula>AND(COUNTA($B$18),ISBLANK(L$21))</formula>
    </cfRule>
  </conditionalFormatting>
  <conditionalFormatting sqref="L25:R25">
    <cfRule type="expression" dxfId="243" priority="153">
      <formula>AND(COUNTA($B$24),ISBLANK(L$25))</formula>
    </cfRule>
  </conditionalFormatting>
  <conditionalFormatting sqref="L27:R27">
    <cfRule type="expression" dxfId="242" priority="152">
      <formula>AND(COUNTA($B$24),ISBLANK(L$27))</formula>
    </cfRule>
  </conditionalFormatting>
  <conditionalFormatting sqref="L31:R31">
    <cfRule type="expression" dxfId="241" priority="151">
      <formula>AND(COUNTA($B$30),ISBLANK(L$31))</formula>
    </cfRule>
  </conditionalFormatting>
  <conditionalFormatting sqref="L33:R33">
    <cfRule type="expression" dxfId="240" priority="150">
      <formula>AND(COUNTA($B$30),ISBLANK(L$33))</formula>
    </cfRule>
  </conditionalFormatting>
  <conditionalFormatting sqref="L37:R37">
    <cfRule type="expression" dxfId="239" priority="149">
      <formula>AND(COUNTA($B$36),ISBLANK(L$37))</formula>
    </cfRule>
  </conditionalFormatting>
  <conditionalFormatting sqref="L39:R39">
    <cfRule type="expression" dxfId="238" priority="148">
      <formula>AND(COUNTA($B$36),ISBLANK(L$39))</formula>
    </cfRule>
  </conditionalFormatting>
  <conditionalFormatting sqref="L43:R43">
    <cfRule type="expression" dxfId="237" priority="147">
      <formula>AND(COUNTA($B$42),ISBLANK(L$43))</formula>
    </cfRule>
  </conditionalFormatting>
  <conditionalFormatting sqref="L45:R45">
    <cfRule type="expression" dxfId="236" priority="146">
      <formula>AND(COUNTA($B$42),ISBLANK(L$45))</formula>
    </cfRule>
  </conditionalFormatting>
  <conditionalFormatting sqref="S18:AD19">
    <cfRule type="expression" dxfId="235" priority="105">
      <formula>AND(OR($G$18=32,$G$18=37),ISBLANK($AD$18))</formula>
    </cfRule>
    <cfRule type="expression" dxfId="234" priority="120">
      <formula>AND(OR($G$18=33,$G$18=34),ISBLANK($AD$18))</formula>
    </cfRule>
  </conditionalFormatting>
  <conditionalFormatting sqref="S20:AD21">
    <cfRule type="expression" dxfId="233" priority="119">
      <formula>AND(OR($G$18=33,$G$18=32,$G$18=34,$G$18=37),ISBLANK($AD$20))</formula>
    </cfRule>
    <cfRule type="expression" dxfId="232" priority="134">
      <formula>AND($G$18=38,ISBLANK($AD$20))</formula>
    </cfRule>
  </conditionalFormatting>
  <conditionalFormatting sqref="S24:AD25">
    <cfRule type="expression" dxfId="231" priority="104">
      <formula>AND(OR($G$24=32,$G$24=37),ISBLANK($AD$24))</formula>
    </cfRule>
    <cfRule type="expression" dxfId="230" priority="118">
      <formula>AND(OR($G$24=33,$G$24=34,AND($G$24=37,$Y$28=4,$BP$29="")),ISBLANK($AD$24))</formula>
    </cfRule>
  </conditionalFormatting>
  <conditionalFormatting sqref="S26:AD27">
    <cfRule type="expression" dxfId="229" priority="117">
      <formula>AND(OR($G$24=33,$G$24=32,$G$24=34,$G$24=37),ISBLANK($AD$26))</formula>
    </cfRule>
    <cfRule type="expression" dxfId="228" priority="129">
      <formula>AND($G$24=38,ISBLANK($AD$26))</formula>
    </cfRule>
  </conditionalFormatting>
  <conditionalFormatting sqref="S30:AD31">
    <cfRule type="expression" dxfId="227" priority="103">
      <formula>AND(OR($G$30=32,$G$30=37),ISBLANK($AD$30))</formula>
    </cfRule>
    <cfRule type="expression" dxfId="226" priority="116">
      <formula>AND(OR($G$30=33,$G$30=34),ISBLANK($AD$30))</formula>
    </cfRule>
  </conditionalFormatting>
  <conditionalFormatting sqref="S32:AD33">
    <cfRule type="expression" dxfId="225" priority="115">
      <formula>AND(OR($G$30=33,$G$30=32,$G$30=34,$G$30=37),ISBLANK($AD$32))</formula>
    </cfRule>
    <cfRule type="expression" dxfId="224" priority="128">
      <formula>AND($G$30=38,ISBLANK($AD$32))</formula>
    </cfRule>
  </conditionalFormatting>
  <conditionalFormatting sqref="S36:AD37">
    <cfRule type="expression" dxfId="223" priority="102">
      <formula>AND(OR($G$36=32,$G$36=37),ISBLANK($AD$36))</formula>
    </cfRule>
    <cfRule type="expression" dxfId="222" priority="114">
      <formula>AND(OR($G$36=33,$G$36=34),ISBLANK($AD$36))</formula>
    </cfRule>
  </conditionalFormatting>
  <conditionalFormatting sqref="S38:AD39">
    <cfRule type="expression" dxfId="221" priority="113">
      <formula>AND(OR($G$36=33,$G$36=32,$G$36=34,$G$36=37),ISBLANK($AD$38))</formula>
    </cfRule>
    <cfRule type="expression" dxfId="220" priority="127">
      <formula>AND($G$36=38,ISBLANK($AD$38))</formula>
    </cfRule>
  </conditionalFormatting>
  <conditionalFormatting sqref="S42:AD43">
    <cfRule type="expression" dxfId="219" priority="101">
      <formula>AND(OR($G$42=32,$G$42=37),ISBLANK($AD$42))</formula>
    </cfRule>
    <cfRule type="expression" dxfId="218" priority="112">
      <formula>AND(OR($G$42=33,$G$42=34),ISBLANK($AD$42))</formula>
    </cfRule>
  </conditionalFormatting>
  <conditionalFormatting sqref="S44:AD45">
    <cfRule type="expression" dxfId="217" priority="111">
      <formula>AND(OR($G$42=33,$G$42=32,$G$42=34,$G$42=37),ISBLANK($AD$44))</formula>
    </cfRule>
    <cfRule type="expression" dxfId="216" priority="126">
      <formula>AND($G$42=38,ISBLANK($AD$44))</formula>
    </cfRule>
  </conditionalFormatting>
  <conditionalFormatting sqref="S18:CF19 AE20:CF21 S22 W22:CF23">
    <cfRule type="expression" dxfId="215" priority="20">
      <formula>$G$18=38</formula>
    </cfRule>
  </conditionalFormatting>
  <conditionalFormatting sqref="S24:CF25 AE26:CF27 S28:CF29">
    <cfRule type="expression" dxfId="214" priority="14">
      <formula>$G$24=38</formula>
    </cfRule>
  </conditionalFormatting>
  <conditionalFormatting sqref="S30:CF31 AE32:CF33 S34:CF35">
    <cfRule type="expression" dxfId="213" priority="13">
      <formula>$G$30=38</formula>
    </cfRule>
  </conditionalFormatting>
  <conditionalFormatting sqref="S36:CF37 AE38:CF39 S40:CF41">
    <cfRule type="expression" dxfId="212" priority="12">
      <formula>$G$36=38</formula>
    </cfRule>
  </conditionalFormatting>
  <conditionalFormatting sqref="S42:CF43 AE44:CF45 S46:CF47">
    <cfRule type="expression" dxfId="211" priority="11">
      <formula>$G$42=38</formula>
    </cfRule>
  </conditionalFormatting>
  <conditionalFormatting sqref="Y22:AA23">
    <cfRule type="expression" dxfId="210" priority="100">
      <formula>AND($G$18=37,ISBLANK($Y$22))</formula>
    </cfRule>
  </conditionalFormatting>
  <conditionalFormatting sqref="Y28:AA29">
    <cfRule type="expression" dxfId="209" priority="99">
      <formula>AND($G$24=37,ISBLANK($Y$28))</formula>
    </cfRule>
  </conditionalFormatting>
  <conditionalFormatting sqref="Y34:AA35">
    <cfRule type="expression" dxfId="208" priority="98">
      <formula>AND($G$30=37,ISBLANK($Y$34))</formula>
    </cfRule>
  </conditionalFormatting>
  <conditionalFormatting sqref="Y40:AA41">
    <cfRule type="expression" dxfId="207" priority="97">
      <formula>AND($G$36=37,ISBLANK($Y$40))</formula>
    </cfRule>
  </conditionalFormatting>
  <conditionalFormatting sqref="Y46:AA47">
    <cfRule type="expression" dxfId="206" priority="96">
      <formula>AND($G$42=37,ISBLANK($Y$46))</formula>
    </cfRule>
  </conditionalFormatting>
  <conditionalFormatting sqref="AB22:AD23">
    <cfRule type="expression" dxfId="205" priority="94">
      <formula>AND($G$18=37,$Y$22&lt;&gt;1)</formula>
    </cfRule>
    <cfRule type="expression" dxfId="204" priority="95">
      <formula>AND($Y$22=1,ISBLANK($AB$22))</formula>
    </cfRule>
  </conditionalFormatting>
  <conditionalFormatting sqref="AB28:AD29">
    <cfRule type="expression" dxfId="203" priority="92">
      <formula>AND($Y$28=1,ISBLANK($AB$28))</formula>
    </cfRule>
    <cfRule type="expression" dxfId="202" priority="93">
      <formula>AND($G$24=37,$Y$28&lt;&gt;1)</formula>
    </cfRule>
  </conditionalFormatting>
  <conditionalFormatting sqref="AB34:AD35">
    <cfRule type="expression" dxfId="201" priority="90">
      <formula>AND($Y$34=1,ISBLANK($AB$34))</formula>
    </cfRule>
    <cfRule type="expression" dxfId="200" priority="91">
      <formula>AND($G$30=37,$Y$34&lt;&gt;1)</formula>
    </cfRule>
  </conditionalFormatting>
  <conditionalFormatting sqref="AB40:AD41">
    <cfRule type="expression" dxfId="199" priority="88">
      <formula>AND($Y$40=1,ISBLANK($AB$40))</formula>
    </cfRule>
    <cfRule type="expression" dxfId="198" priority="89">
      <formula>AND($G$36=37,$Y$40&lt;&gt;1)</formula>
    </cfRule>
  </conditionalFormatting>
  <conditionalFormatting sqref="AB46:AD47">
    <cfRule type="expression" dxfId="197" priority="86">
      <formula>AND($Y$46=1,ISBLANK($AB$46))</formula>
    </cfRule>
    <cfRule type="expression" dxfId="196" priority="87">
      <formula>AND($G$42=37,$Y$46&lt;&gt;1)</formula>
    </cfRule>
  </conditionalFormatting>
  <conditionalFormatting sqref="AE18:CF21 S22 W22:CF23">
    <cfRule type="expression" dxfId="195" priority="10">
      <formula>OR($G$18=34,$G$18=32,$G$18=33)</formula>
    </cfRule>
  </conditionalFormatting>
  <conditionalFormatting sqref="AE24:CF27 S28:CF29">
    <cfRule type="expression" dxfId="194" priority="9">
      <formula>OR($G$24=34,$G$24=32,$G$24=33)</formula>
    </cfRule>
  </conditionalFormatting>
  <conditionalFormatting sqref="AE30:CF33 S34:CF35">
    <cfRule type="expression" dxfId="193" priority="8">
      <formula>OR($G$30=34,$G$30=32,$G$30=33)</formula>
    </cfRule>
  </conditionalFormatting>
  <conditionalFormatting sqref="AE36:CF39 S40:CF41">
    <cfRule type="expression" dxfId="192" priority="7">
      <formula>OR($G$36=34,$G$36=32,$G$36=33)</formula>
    </cfRule>
  </conditionalFormatting>
  <conditionalFormatting sqref="AE42:CF45 S46:CF47">
    <cfRule type="expression" dxfId="191" priority="6">
      <formula>OR($G$42=34,$G$42=32,$G$42=33)</formula>
    </cfRule>
  </conditionalFormatting>
  <conditionalFormatting sqref="AO18 AO20:BO23">
    <cfRule type="expression" dxfId="190" priority="41">
      <formula>OR(AND(OR($Y$22=2,$Y$22=3),$BP$23&lt;&gt;""),$Y$22=4)</formula>
    </cfRule>
  </conditionalFormatting>
  <conditionalFormatting sqref="AO24 AO26:BO29">
    <cfRule type="expression" dxfId="189" priority="52">
      <formula>OR(AND(OR($Y$28=2,$Y$28=3),$BP$29&lt;&gt;""),$Y$28=4)</formula>
    </cfRule>
  </conditionalFormatting>
  <conditionalFormatting sqref="AO30 AO32:BO35">
    <cfRule type="expression" dxfId="188" priority="51">
      <formula>OR(AND(OR($Y$34=2,$Y$34=3),$BP$35&lt;&gt;""),$Y$34=4)</formula>
    </cfRule>
  </conditionalFormatting>
  <conditionalFormatting sqref="AO36 AO38:BO41">
    <cfRule type="expression" dxfId="187" priority="50">
      <formula>OR(AND(OR($Y$40=2,$Y$40=3),$BP$41&lt;&gt;""),$Y$40=4)</formula>
    </cfRule>
  </conditionalFormatting>
  <conditionalFormatting sqref="AO42 AO44:BO47">
    <cfRule type="expression" dxfId="186" priority="49">
      <formula>OR(AND(OR($Y$46=2,$Y$46=3),$BP$47&lt;&gt;""),$Y$46=4)</formula>
    </cfRule>
  </conditionalFormatting>
  <conditionalFormatting sqref="AQ24:AR25 BB24:BH25 AO29:BO29">
    <cfRule type="expression" dxfId="185" priority="19">
      <formula>$BP$29&lt;&gt;""</formula>
    </cfRule>
  </conditionalFormatting>
  <conditionalFormatting sqref="AQ30:AR31 BB30:BH31 AO35:BO35">
    <cfRule type="expression" dxfId="184" priority="18">
      <formula>$BP$35&lt;&gt;""</formula>
    </cfRule>
  </conditionalFormatting>
  <conditionalFormatting sqref="AQ36:AR37 BB36:BH37 AO41:BO41">
    <cfRule type="expression" dxfId="183" priority="17">
      <formula>$BP$41&lt;&gt;""</formula>
    </cfRule>
  </conditionalFormatting>
  <conditionalFormatting sqref="AQ42:AR43 BB42:BH43 AO47:BO47">
    <cfRule type="expression" dxfId="182" priority="16">
      <formula>$BP$47&lt;&gt;""</formula>
    </cfRule>
  </conditionalFormatting>
  <conditionalFormatting sqref="BP23:BS23">
    <cfRule type="expression" dxfId="181" priority="110">
      <formula>AND(AND($Y$22&gt;=2,$Y$22&lt;=4),ISBLANK($BP$23))</formula>
    </cfRule>
  </conditionalFormatting>
  <conditionalFormatting sqref="BP29:BS29">
    <cfRule type="expression" dxfId="180" priority="83">
      <formula>AND(AND($Y$28&gt;=2,$Y$28&lt;=4),ISBLANK($BP$29))</formula>
    </cfRule>
  </conditionalFormatting>
  <conditionalFormatting sqref="BP35:BS35">
    <cfRule type="expression" dxfId="179" priority="81">
      <formula>AND(AND($Y$34&gt;=2,$Y$34&lt;=4),ISBLANK($BP$35))</formula>
    </cfRule>
  </conditionalFormatting>
  <conditionalFormatting sqref="BP41:BS41">
    <cfRule type="expression" dxfId="178" priority="79">
      <formula>AND(AND($Y$40&gt;=2,$Y$40&lt;=4),ISBLANK($BP$41))</formula>
    </cfRule>
  </conditionalFormatting>
  <conditionalFormatting sqref="BP47:BS47">
    <cfRule type="expression" dxfId="177" priority="77">
      <formula>AND(AND($Y$46&gt;=2,$Y$46&lt;=4),ISBLANK($BP$47))</formula>
    </cfRule>
  </conditionalFormatting>
  <conditionalFormatting sqref="CD3:CF3 BT5:BV5 BY5:BZ5 CC5:CD5 BK8:CF11 K11:AN13 B12 G12">
    <cfRule type="containsBlanks" dxfId="176" priority="161">
      <formula>LEN(TRIM(B3))=0</formula>
    </cfRule>
  </conditionalFormatting>
  <conditionalFormatting sqref="AH19:AM19">
    <cfRule type="expression" dxfId="175" priority="48">
      <formula>AND(OR($G$18=36,$G$18=37),AH$19="")</formula>
    </cfRule>
  </conditionalFormatting>
  <conditionalFormatting sqref="AH25:AM25">
    <cfRule type="expression" dxfId="174" priority="47">
      <formula>AND(OR($G$24=36,$G$24=37),AH$25="")</formula>
    </cfRule>
  </conditionalFormatting>
  <conditionalFormatting sqref="AH31:AM31">
    <cfRule type="expression" dxfId="173" priority="46">
      <formula>AND(OR($G$30=36,$G$30=37),AH$31="")</formula>
    </cfRule>
  </conditionalFormatting>
  <conditionalFormatting sqref="AH37:AM37">
    <cfRule type="expression" dxfId="172" priority="45">
      <formula>AND(OR($G$36=36,$G$36=37),AH$37="")</formula>
    </cfRule>
  </conditionalFormatting>
  <conditionalFormatting sqref="AH43:AM43">
    <cfRule type="expression" dxfId="171" priority="44">
      <formula>AND(OR($G$42=36,$G$42=37),AH$43="")</formula>
    </cfRule>
  </conditionalFormatting>
  <conditionalFormatting sqref="AG20:AH21">
    <cfRule type="expression" dxfId="170" priority="43">
      <formula>AND($G$18=37,$AG$20="")</formula>
    </cfRule>
  </conditionalFormatting>
  <conditionalFormatting sqref="AG26:AH27">
    <cfRule type="expression" dxfId="169" priority="68">
      <formula>AND($G$24=37,$AG$26="")</formula>
    </cfRule>
  </conditionalFormatting>
  <conditionalFormatting sqref="AG32:AH33">
    <cfRule type="expression" dxfId="168" priority="67">
      <formula>AND($G$30=37,$AG$32="")</formula>
    </cfRule>
  </conditionalFormatting>
  <conditionalFormatting sqref="AG38:AH39">
    <cfRule type="expression" dxfId="167" priority="66">
      <formula>AND($G$36=37,$AG$38="")</formula>
    </cfRule>
  </conditionalFormatting>
  <conditionalFormatting sqref="AG44:AH45">
    <cfRule type="expression" dxfId="166" priority="65">
      <formula>AND($G$42=37,$AG$44="")</formula>
    </cfRule>
  </conditionalFormatting>
  <conditionalFormatting sqref="G20:J21">
    <cfRule type="expression" dxfId="165" priority="36">
      <formula>AND($B$18&lt;&gt;"",$G$20="")</formula>
    </cfRule>
  </conditionalFormatting>
  <conditionalFormatting sqref="G26:J27">
    <cfRule type="expression" dxfId="164" priority="35">
      <formula>AND($B$24&lt;&gt;"",$G$26="")</formula>
    </cfRule>
  </conditionalFormatting>
  <conditionalFormatting sqref="G32:J33">
    <cfRule type="expression" dxfId="163" priority="34">
      <formula>AND($B$30&lt;&gt;"",$G$32="")</formula>
    </cfRule>
  </conditionalFormatting>
  <conditionalFormatting sqref="G38:J39">
    <cfRule type="expression" dxfId="162" priority="33">
      <formula>AND($B$36&lt;&gt;"",$G$38="")</formula>
    </cfRule>
  </conditionalFormatting>
  <conditionalFormatting sqref="G44:J45">
    <cfRule type="expression" dxfId="161" priority="32">
      <formula>AND($B$42&lt;&gt;"",$G$44="")</formula>
    </cfRule>
  </conditionalFormatting>
  <conditionalFormatting sqref="S22:V23">
    <cfRule type="expression" dxfId="160" priority="42">
      <formula>AND($G$18=37,$S$22="")</formula>
    </cfRule>
  </conditionalFormatting>
  <conditionalFormatting sqref="S28:V29">
    <cfRule type="expression" dxfId="159" priority="57">
      <formula>AND($G$24=37,$S$28="")</formula>
    </cfRule>
  </conditionalFormatting>
  <conditionalFormatting sqref="S34:V35">
    <cfRule type="expression" dxfId="158" priority="56">
      <formula>AND($G$30=37,$S$34="")</formula>
    </cfRule>
  </conditionalFormatting>
  <conditionalFormatting sqref="S40:V41">
    <cfRule type="expression" dxfId="157" priority="55">
      <formula>AND($G$36=37,$S$40="")</formula>
    </cfRule>
  </conditionalFormatting>
  <conditionalFormatting sqref="S46:V47">
    <cfRule type="expression" dxfId="156" priority="54">
      <formula>AND($G$42=37,$S$46="")</formula>
    </cfRule>
  </conditionalFormatting>
  <conditionalFormatting sqref="AQ18:AR19 BB18:BH19 AO23:BO23">
    <cfRule type="expression" dxfId="155" priority="15">
      <formula>$BP$23&lt;&gt;""</formula>
    </cfRule>
  </conditionalFormatting>
  <conditionalFormatting sqref="BP23:BV23">
    <cfRule type="expression" dxfId="154" priority="25">
      <formula>$Y$22=1</formula>
    </cfRule>
  </conditionalFormatting>
  <conditionalFormatting sqref="BP29:BV29">
    <cfRule type="expression" dxfId="153" priority="24">
      <formula>$Y$28=1</formula>
    </cfRule>
  </conditionalFormatting>
  <conditionalFormatting sqref="BP35:BV35">
    <cfRule type="expression" dxfId="152" priority="23">
      <formula>$Y$34=1</formula>
    </cfRule>
  </conditionalFormatting>
  <conditionalFormatting sqref="BP41:BV41">
    <cfRule type="expression" dxfId="151" priority="22">
      <formula>$Y$40=1</formula>
    </cfRule>
  </conditionalFormatting>
  <conditionalFormatting sqref="BP47:BV47">
    <cfRule type="expression" dxfId="150" priority="21">
      <formula>$Y$46=1</formula>
    </cfRule>
  </conditionalFormatting>
  <conditionalFormatting sqref="AO18:BV22 AO23:BO23">
    <cfRule type="expression" dxfId="149" priority="5">
      <formula>AND(OR($Y$22=2,$Y$22=3,$Y$22=4),$BP$23=1)</formula>
    </cfRule>
  </conditionalFormatting>
  <conditionalFormatting sqref="AO24:BV28 AO29:BO29">
    <cfRule type="expression" dxfId="148" priority="4">
      <formula>AND(OR($Y$28=2,$Y$28=3,$Y$28=4),$BP$29=1)</formula>
    </cfRule>
  </conditionalFormatting>
  <conditionalFormatting sqref="AO30:BV34 AO35:BO35">
    <cfRule type="expression" dxfId="147" priority="3">
      <formula>AND(OR($Y$34=2,$Y$34=3,$Y$34=4),$BP$35=1)</formula>
    </cfRule>
  </conditionalFormatting>
  <conditionalFormatting sqref="AO36:BV40 AO41:BO41">
    <cfRule type="expression" dxfId="146" priority="2">
      <formula>AND(OR($Y$40=2,$Y$40=3,$Y$40=4),$BP$41=1)</formula>
    </cfRule>
  </conditionalFormatting>
  <conditionalFormatting sqref="AO42:BV46 AO47:BO47">
    <cfRule type="expression" dxfId="145" priority="1">
      <formula>AND(OR($Y$46=2,$Y$46=3,$Y$46=4),$BP$47=1)</formula>
    </cfRule>
  </conditionalFormatting>
  <conditionalFormatting sqref="AU18:AZ19">
    <cfRule type="expression" dxfId="144" priority="31">
      <formula>AND(OR(AND($Y$22=4,$BP$23=""),$BP$23=2),$AU$18="")</formula>
    </cfRule>
  </conditionalFormatting>
  <conditionalFormatting sqref="AU24:AZ25">
    <cfRule type="expression" dxfId="143" priority="30">
      <formula>AND(OR(AND($Y$28=4,$BP$29=""),$BP$29=2),$AU$24="")</formula>
    </cfRule>
  </conditionalFormatting>
  <conditionalFormatting sqref="AU30:AZ31">
    <cfRule type="expression" dxfId="142" priority="29">
      <formula>AND(OR(AND($Y$34=4,$BP$35=""),$BP$35=2),$AU$30="")</formula>
    </cfRule>
  </conditionalFormatting>
  <conditionalFormatting sqref="AU36:AZ37">
    <cfRule type="expression" dxfId="141" priority="28">
      <formula>AND(OR(AND($Y$40=4,$BP$41=""),$BP$41=2),$AU$36="")</formula>
    </cfRule>
  </conditionalFormatting>
  <conditionalFormatting sqref="AU42:AZ43">
    <cfRule type="expression" dxfId="140" priority="27">
      <formula>AND(OR(AND($Y$46=4,$BP$47=""),$BP$47=2),$AU$42="")</formula>
    </cfRule>
  </conditionalFormatting>
  <conditionalFormatting sqref="BB18:BG22 AU18:AZ22">
    <cfRule type="expression" dxfId="139" priority="26">
      <formula>AND(OR($Y$22=1,AND($Y$22=2,$BP$23=""),AND($Y$22=3,$BP$23="")),AU18="")</formula>
    </cfRule>
  </conditionalFormatting>
  <conditionalFormatting sqref="BB24:BG28 AU24:AZ28">
    <cfRule type="expression" dxfId="138" priority="40">
      <formula>AND(OR($Y$28=1,AND($Y$28=2,$BP$29=""),AND($Y$28=3,$BP$29="")),AU24="")</formula>
    </cfRule>
  </conditionalFormatting>
  <conditionalFormatting sqref="BB30:BG34 AU30:AZ34">
    <cfRule type="expression" dxfId="137" priority="39">
      <formula>AND(OR($Y$34=1,AND($Y$34=2,$BP$35=""),AND($Y$34=3,$BP$35="")),AU30="")</formula>
    </cfRule>
  </conditionalFormatting>
  <conditionalFormatting sqref="BB36:BG40 AU36:AZ40">
    <cfRule type="expression" dxfId="136" priority="38">
      <formula>AND(OR($Y$40=1,AND($Y$40=2,$BP$41=""),AND($Y$40=3,$BP$41="")),AU36="")</formula>
    </cfRule>
  </conditionalFormatting>
  <conditionalFormatting sqref="BB42:BG46 AU42:AZ46">
    <cfRule type="expression" dxfId="135" priority="37">
      <formula>AND(OR($Y$46=1,AND($Y$46=2,$BP$47=""),AND($Y$46=3,$BP$47="")),AU42="")</formula>
    </cfRule>
  </conditionalFormatting>
  <conditionalFormatting sqref="BB18:BG19">
    <cfRule type="expression" dxfId="134" priority="75">
      <formula>AND($Y$22=4,$BP$23="",$BB$18="")</formula>
    </cfRule>
  </conditionalFormatting>
  <conditionalFormatting sqref="BB24:BG25">
    <cfRule type="expression" dxfId="133" priority="73">
      <formula>AND($Y$28=4,$BP$29="",$BB$24="")</formula>
    </cfRule>
  </conditionalFormatting>
  <conditionalFormatting sqref="BB30:BG31">
    <cfRule type="expression" dxfId="132" priority="72">
      <formula>AND($Y$34=4,$BP$35="",$BB$30="")</formula>
    </cfRule>
  </conditionalFormatting>
  <conditionalFormatting sqref="BB36:BG37">
    <cfRule type="expression" dxfId="131" priority="71">
      <formula>AND($Y$40=4,$BP$41="",$BB$36="")</formula>
    </cfRule>
  </conditionalFormatting>
  <conditionalFormatting sqref="BB42:BG43">
    <cfRule type="expression" dxfId="130" priority="70">
      <formula>AND($Y$46=4,$BP$47="",$BB$42="")</formula>
    </cfRule>
  </conditionalFormatting>
  <dataValidations count="9">
    <dataValidation type="list" allowBlank="1" showInputMessage="1" showErrorMessage="1" sqref="G42:J43 G18:J19 G24:J25 G30:J31 G36:J37" xr:uid="{BB21FD8C-D1B8-4F89-9104-2438397C269A}">
      <formula1>"37,34,32,33,38"</formula1>
    </dataValidation>
    <dataValidation imeMode="fullKatakana" allowBlank="1" showInputMessage="1" showErrorMessage="1" sqref="G22:R22 G28:R28 G34:R34 G40:R40 G46:R46" xr:uid="{8769AC59-82B9-4098-9CAB-A06284980E55}"/>
    <dataValidation type="list" allowBlank="1" showInputMessage="1" showErrorMessage="1" sqref="Y22:AA23 Y28:AA29 Y34:AA35 Y40:AA41 Y46:AA47" xr:uid="{238114C1-9BE0-4970-9312-FB8A73571BF4}">
      <formula1>"1,2,3,4"</formula1>
    </dataValidation>
    <dataValidation type="list" allowBlank="1" showInputMessage="1" showErrorMessage="1" sqref="AB22:AD23 AB28:AD29 AB34:AD35 AB40:AD41 AB46:AD47" xr:uid="{4B409B18-724A-41E0-9CA5-596EA96DB9EC}">
      <formula1>"1,2,3"</formula1>
    </dataValidation>
    <dataValidation type="custom" showInputMessage="1" showErrorMessage="1" sqref="BP35:BS35 BP29:BS29 BP23:BS23 BP41:BS41 BP47:BS47" xr:uid="{E9AF4C6A-5AD7-4374-B90A-F8AB7201F86A}">
      <formula1>IF(AND(Y22&gt;=2,Y22&lt;=4),OR(BP23=1,BP23=2),"")</formula1>
    </dataValidation>
    <dataValidation type="list" showInputMessage="1" showErrorMessage="1" sqref="G20:J21 G26:J27 G32:J33 G38:J39 G44:J45" xr:uid="{F1E2CE3A-FBC2-4AD3-A899-567DF6C1EC65}">
      <formula1>"１ 男,２ 女"</formula1>
    </dataValidation>
    <dataValidation type="whole" imeMode="halfAlpha" allowBlank="1" showInputMessage="1" showErrorMessage="1" sqref="K19:R19 K21:R21 K25:R25 K27:R27 K31:R31 K33:R33 K37:R37 K39:R39 K43:R43 K45:R45 S18:AD21 S24:AD27 S30:AD33 S36:AD39 S42:AD45" xr:uid="{6A365CBF-A471-4A42-A0F6-636E4A61B0FD}">
      <formula1>0</formula1>
      <formula2>9</formula2>
    </dataValidation>
    <dataValidation type="list" showInputMessage="1" showErrorMessage="1" sqref="S22:V23 S28:V29 S34:V35 S40:V41 S46:V47" xr:uid="{AE311F46-7E3C-4651-B226-B3DF7459A0C9}">
      <formula1>"10(一般),30(消防),41(短期),99(他)"</formula1>
    </dataValidation>
    <dataValidation type="whole" allowBlank="1" showInputMessage="1" showErrorMessage="1" sqref="AG19:AM19 AG25:AM25 AG31:AM31 AG37:AM37 AG43:AM43" xr:uid="{BC742D74-E1FB-4CBF-A54B-E644D3293EDA}">
      <formula1>0</formula1>
      <formula2>9</formula2>
    </dataValidation>
  </dataValidations>
  <printOptions horizontalCentered="1" verticalCentered="1"/>
  <pageMargins left="0.39370078740157483" right="0.35433070866141736" top="0.74803149606299213" bottom="0.31496062992125984" header="0.31496062992125984" footer="0.19685039370078741"/>
  <pageSetup paperSize="9" scale="87" orientation="landscape" r:id="rId1"/>
  <headerFooter alignWithMargins="0">
    <oddHeader>&amp;Rver5.7.1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772EF-106C-4601-A066-9382333B7713}">
  <sheetPr>
    <pageSetUpPr fitToPage="1"/>
  </sheetPr>
  <dimension ref="A1:CG52"/>
  <sheetViews>
    <sheetView showGridLines="0" zoomScaleNormal="100" workbookViewId="0"/>
  </sheetViews>
  <sheetFormatPr defaultColWidth="1.625" defaultRowHeight="13.5"/>
  <cols>
    <col min="1" max="37" width="1.875" style="35" customWidth="1"/>
    <col min="38" max="39" width="1" style="35" customWidth="1"/>
    <col min="40" max="71" width="1.875" style="35" customWidth="1"/>
    <col min="72" max="72" width="2.5" style="35" customWidth="1"/>
    <col min="73" max="73" width="0.625" style="35" customWidth="1"/>
    <col min="74" max="81" width="1.875" style="35" customWidth="1"/>
    <col min="82" max="83" width="1" style="35" customWidth="1"/>
    <col min="84" max="86" width="1.875" style="35" customWidth="1"/>
    <col min="87" max="16384" width="1.625" style="35"/>
  </cols>
  <sheetData>
    <row r="1" spans="1:85" ht="13.5" customHeight="1">
      <c r="B1" s="36" t="s">
        <v>8</v>
      </c>
      <c r="C1" s="37"/>
      <c r="D1" s="38"/>
      <c r="E1" s="37"/>
      <c r="F1" s="39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  <c r="S1" s="38"/>
      <c r="T1" s="38"/>
      <c r="U1" s="38"/>
      <c r="V1" s="38"/>
      <c r="W1" s="38"/>
      <c r="X1" s="38"/>
      <c r="Y1" s="38"/>
      <c r="Z1" s="38"/>
      <c r="AA1" s="38"/>
      <c r="AB1" s="40"/>
      <c r="BH1" s="41"/>
      <c r="BI1" s="41"/>
    </row>
    <row r="2" spans="1:85" ht="13.5" customHeight="1">
      <c r="B2" s="42"/>
      <c r="D2" s="35" t="s">
        <v>59</v>
      </c>
      <c r="F2" s="164" t="s">
        <v>57</v>
      </c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530" t="s">
        <v>70</v>
      </c>
      <c r="W2" s="530"/>
      <c r="X2" s="530"/>
      <c r="Y2" s="530"/>
      <c r="Z2" s="530"/>
      <c r="AA2" s="530"/>
      <c r="AB2" s="531"/>
      <c r="BE2" s="44"/>
      <c r="BF2" s="44"/>
      <c r="BH2" s="41"/>
      <c r="BI2" s="41"/>
      <c r="BJ2" s="41"/>
      <c r="BK2" s="44"/>
      <c r="BL2" s="44"/>
      <c r="BM2" s="44"/>
    </row>
    <row r="3" spans="1:85" ht="13.5" customHeight="1">
      <c r="B3" s="42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530"/>
      <c r="W3" s="530"/>
      <c r="X3" s="530"/>
      <c r="Y3" s="530"/>
      <c r="Z3" s="530"/>
      <c r="AA3" s="530"/>
      <c r="AB3" s="531"/>
      <c r="AF3" s="532" t="s">
        <v>66</v>
      </c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44"/>
      <c r="BH3" s="45"/>
      <c r="BI3" s="41"/>
      <c r="BJ3" s="41"/>
      <c r="BK3" s="44"/>
      <c r="BL3" s="44"/>
      <c r="BM3" s="44"/>
      <c r="CB3" s="35" t="s">
        <v>0</v>
      </c>
      <c r="CD3" s="502">
        <v>1</v>
      </c>
      <c r="CE3" s="502"/>
      <c r="CF3" s="502"/>
    </row>
    <row r="4" spans="1:85" ht="15" customHeight="1">
      <c r="B4" s="46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530"/>
      <c r="W4" s="530"/>
      <c r="X4" s="530"/>
      <c r="Y4" s="530"/>
      <c r="Z4" s="530"/>
      <c r="AA4" s="530"/>
      <c r="AB4" s="531"/>
      <c r="AC4" s="47"/>
      <c r="AD4" s="47"/>
      <c r="AE4" s="47"/>
      <c r="AF4" s="532"/>
      <c r="AG4" s="532"/>
      <c r="AH4" s="532"/>
      <c r="AI4" s="532"/>
      <c r="AJ4" s="532"/>
      <c r="AK4" s="532"/>
      <c r="AL4" s="532"/>
      <c r="AM4" s="532"/>
      <c r="AN4" s="532"/>
      <c r="AO4" s="532"/>
      <c r="AP4" s="532"/>
      <c r="AQ4" s="532"/>
      <c r="AR4" s="532"/>
      <c r="AS4" s="532"/>
      <c r="AT4" s="532"/>
      <c r="AU4" s="532"/>
      <c r="AV4" s="532"/>
      <c r="AW4" s="532"/>
      <c r="AX4" s="532"/>
      <c r="AY4" s="532"/>
      <c r="AZ4" s="532"/>
      <c r="BA4" s="532"/>
      <c r="BB4" s="532"/>
      <c r="BC4" s="532"/>
      <c r="BD4" s="532"/>
      <c r="BE4" s="532"/>
      <c r="BF4" s="44"/>
      <c r="BH4" s="45"/>
      <c r="BI4" s="41"/>
      <c r="BK4" s="44"/>
      <c r="BL4" s="44"/>
      <c r="BM4" s="44"/>
    </row>
    <row r="5" spans="1:85" ht="18.75" customHeight="1">
      <c r="B5" s="48" t="s">
        <v>58</v>
      </c>
      <c r="C5" s="45"/>
      <c r="D5" s="45"/>
      <c r="E5" s="45"/>
      <c r="F5" s="164" t="s">
        <v>69</v>
      </c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49"/>
      <c r="AG5" s="165" t="s">
        <v>64</v>
      </c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245" t="s">
        <v>56</v>
      </c>
      <c r="BA5" s="245"/>
      <c r="BB5" s="245"/>
      <c r="BJ5" s="41"/>
      <c r="BK5" s="44"/>
      <c r="BL5" s="44"/>
      <c r="BM5" s="44"/>
      <c r="BO5" s="50"/>
      <c r="BQ5" s="245" t="s">
        <v>1</v>
      </c>
      <c r="BR5" s="245"/>
      <c r="BS5" s="245"/>
      <c r="BT5" s="503">
        <v>5</v>
      </c>
      <c r="BU5" s="503"/>
      <c r="BV5" s="503"/>
      <c r="BW5" s="245" t="s">
        <v>2</v>
      </c>
      <c r="BX5" s="245"/>
      <c r="BY5" s="504">
        <v>7</v>
      </c>
      <c r="BZ5" s="504"/>
      <c r="CA5" s="245" t="s">
        <v>3</v>
      </c>
      <c r="CB5" s="245"/>
      <c r="CC5" s="504">
        <v>1</v>
      </c>
      <c r="CD5" s="504"/>
      <c r="CE5" s="245" t="s">
        <v>4</v>
      </c>
      <c r="CF5" s="245"/>
    </row>
    <row r="6" spans="1:85" ht="13.5" customHeight="1">
      <c r="A6" s="45"/>
      <c r="B6" s="51"/>
      <c r="C6" s="45"/>
      <c r="E6" s="45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49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245"/>
      <c r="BA6" s="245"/>
      <c r="BB6" s="245"/>
      <c r="BI6" s="41"/>
      <c r="BK6" s="44"/>
      <c r="BL6" s="44"/>
      <c r="BM6" s="44"/>
    </row>
    <row r="7" spans="1:85" ht="13.5" customHeight="1">
      <c r="A7" s="45"/>
      <c r="B7" s="51"/>
      <c r="C7" s="45"/>
      <c r="D7" s="35" t="s">
        <v>60</v>
      </c>
      <c r="E7" s="45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49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245"/>
      <c r="BA7" s="245"/>
      <c r="BB7" s="245"/>
      <c r="BH7" s="45"/>
      <c r="BI7" s="41"/>
      <c r="BK7" s="44"/>
      <c r="BM7" s="44"/>
    </row>
    <row r="8" spans="1:85" ht="13.5" customHeight="1">
      <c r="B8" s="52"/>
      <c r="C8" s="53"/>
      <c r="D8" s="53"/>
      <c r="E8" s="53"/>
      <c r="F8" s="529"/>
      <c r="G8" s="529"/>
      <c r="H8" s="529"/>
      <c r="I8" s="529"/>
      <c r="J8" s="529"/>
      <c r="K8" s="529"/>
      <c r="L8" s="529"/>
      <c r="M8" s="529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29"/>
      <c r="Z8" s="529"/>
      <c r="AA8" s="529"/>
      <c r="AB8" s="159"/>
      <c r="BD8" s="54"/>
      <c r="BF8" s="54"/>
      <c r="BG8" s="54"/>
      <c r="BH8" s="54"/>
      <c r="BI8" s="54"/>
      <c r="BK8" s="504" t="s">
        <v>73</v>
      </c>
      <c r="BL8" s="504"/>
      <c r="BM8" s="504"/>
      <c r="BN8" s="504"/>
      <c r="BO8" s="504"/>
      <c r="BP8" s="504"/>
      <c r="BQ8" s="504"/>
      <c r="BR8" s="504"/>
      <c r="BS8" s="504"/>
      <c r="BT8" s="504"/>
      <c r="BU8" s="504"/>
      <c r="BV8" s="504"/>
      <c r="BW8" s="504"/>
      <c r="BX8" s="504"/>
      <c r="BY8" s="504"/>
      <c r="BZ8" s="504"/>
      <c r="CA8" s="504"/>
      <c r="CB8" s="504"/>
      <c r="CC8" s="504"/>
      <c r="CD8" s="504"/>
      <c r="CE8" s="504"/>
      <c r="CF8" s="504"/>
    </row>
    <row r="9" spans="1:85" ht="13.5" customHeight="1">
      <c r="F9" s="43"/>
      <c r="G9" s="43"/>
      <c r="H9" s="43"/>
      <c r="I9" s="43"/>
      <c r="J9" s="43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BD9" s="54"/>
      <c r="BF9" s="237" t="s">
        <v>6</v>
      </c>
      <c r="BG9" s="237"/>
      <c r="BH9" s="237"/>
      <c r="BI9" s="237"/>
      <c r="BK9" s="504"/>
      <c r="BL9" s="504"/>
      <c r="BM9" s="504"/>
      <c r="BN9" s="504"/>
      <c r="BO9" s="504"/>
      <c r="BP9" s="504"/>
      <c r="BQ9" s="504"/>
      <c r="BR9" s="504"/>
      <c r="BS9" s="504"/>
      <c r="BT9" s="504"/>
      <c r="BU9" s="504"/>
      <c r="BV9" s="504"/>
      <c r="BW9" s="504"/>
      <c r="BX9" s="504"/>
      <c r="BY9" s="504"/>
      <c r="BZ9" s="504"/>
      <c r="CA9" s="504"/>
      <c r="CB9" s="504"/>
      <c r="CC9" s="504"/>
      <c r="CD9" s="504"/>
      <c r="CE9" s="504"/>
      <c r="CF9" s="504"/>
    </row>
    <row r="10" spans="1:85">
      <c r="B10" s="319" t="s">
        <v>61</v>
      </c>
      <c r="C10" s="242"/>
      <c r="D10" s="242"/>
      <c r="E10" s="242"/>
      <c r="F10" s="243"/>
      <c r="G10" s="281" t="s">
        <v>22</v>
      </c>
      <c r="H10" s="242"/>
      <c r="I10" s="242"/>
      <c r="J10" s="243"/>
      <c r="K10" s="282" t="s">
        <v>5</v>
      </c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2"/>
      <c r="AO10" s="56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237"/>
      <c r="BG10" s="237"/>
      <c r="BH10" s="237"/>
      <c r="BI10" s="237"/>
      <c r="BK10" s="504"/>
      <c r="BL10" s="504"/>
      <c r="BM10" s="504"/>
      <c r="BN10" s="504"/>
      <c r="BO10" s="504"/>
      <c r="BP10" s="504"/>
      <c r="BQ10" s="504"/>
      <c r="BR10" s="504"/>
      <c r="BS10" s="504"/>
      <c r="BT10" s="504"/>
      <c r="BU10" s="504"/>
      <c r="BV10" s="504"/>
      <c r="BW10" s="504"/>
      <c r="BX10" s="504"/>
      <c r="BY10" s="504"/>
      <c r="BZ10" s="504"/>
      <c r="CA10" s="504"/>
      <c r="CB10" s="504"/>
      <c r="CC10" s="504"/>
      <c r="CD10" s="504"/>
      <c r="CE10" s="504"/>
      <c r="CF10" s="504"/>
    </row>
    <row r="11" spans="1:85" ht="13.5" customHeight="1">
      <c r="B11" s="320"/>
      <c r="C11" s="321"/>
      <c r="D11" s="321"/>
      <c r="E11" s="321"/>
      <c r="F11" s="322"/>
      <c r="G11" s="323" t="s">
        <v>62</v>
      </c>
      <c r="H11" s="324"/>
      <c r="I11" s="324"/>
      <c r="J11" s="325"/>
      <c r="K11" s="283" t="s">
        <v>72</v>
      </c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57"/>
      <c r="AP11" s="57"/>
      <c r="AS11" s="57"/>
      <c r="AT11" s="57"/>
      <c r="BK11" s="504"/>
      <c r="BL11" s="504"/>
      <c r="BM11" s="504"/>
      <c r="BN11" s="504"/>
      <c r="BO11" s="504"/>
      <c r="BP11" s="504"/>
      <c r="BQ11" s="504"/>
      <c r="BR11" s="504"/>
      <c r="BS11" s="504"/>
      <c r="BT11" s="504"/>
      <c r="BU11" s="504"/>
      <c r="BV11" s="504"/>
      <c r="BW11" s="504"/>
      <c r="BX11" s="504"/>
      <c r="BY11" s="504"/>
      <c r="BZ11" s="504"/>
      <c r="CA11" s="504"/>
      <c r="CB11" s="504"/>
      <c r="CC11" s="504"/>
      <c r="CD11" s="504"/>
      <c r="CE11" s="504"/>
      <c r="CF11" s="504"/>
    </row>
    <row r="12" spans="1:85" ht="13.5" customHeight="1">
      <c r="B12" s="313" t="s">
        <v>71</v>
      </c>
      <c r="C12" s="314"/>
      <c r="D12" s="314"/>
      <c r="E12" s="314"/>
      <c r="F12" s="315"/>
      <c r="G12" s="313">
        <v>0</v>
      </c>
      <c r="H12" s="314"/>
      <c r="I12" s="314"/>
      <c r="J12" s="315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57"/>
      <c r="AP12" s="57"/>
      <c r="AQ12" s="57"/>
      <c r="AS12" s="57"/>
      <c r="AT12" s="57"/>
    </row>
    <row r="13" spans="1:85" ht="13.5" customHeight="1">
      <c r="B13" s="316"/>
      <c r="C13" s="317"/>
      <c r="D13" s="317"/>
      <c r="E13" s="317"/>
      <c r="F13" s="318"/>
      <c r="G13" s="316"/>
      <c r="H13" s="317"/>
      <c r="I13" s="317"/>
      <c r="J13" s="318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Q13" s="57"/>
      <c r="BP13" s="58"/>
      <c r="BQ13" s="321"/>
      <c r="BR13" s="321"/>
      <c r="BS13" s="321"/>
      <c r="BT13" s="321"/>
      <c r="BU13" s="502"/>
      <c r="BV13" s="502"/>
      <c r="BW13" s="502"/>
      <c r="BX13" s="502"/>
      <c r="BY13" s="502"/>
      <c r="BZ13" s="502"/>
      <c r="CA13" s="502"/>
      <c r="CB13" s="502"/>
      <c r="CC13" s="502"/>
      <c r="CD13" s="502"/>
      <c r="CE13" s="502"/>
    </row>
    <row r="14" spans="1:85" ht="16.5" customHeight="1">
      <c r="B14" s="213" t="s">
        <v>7</v>
      </c>
      <c r="C14" s="214"/>
      <c r="D14" s="214"/>
      <c r="E14" s="214"/>
      <c r="F14" s="215"/>
      <c r="G14" s="222" t="s">
        <v>8</v>
      </c>
      <c r="H14" s="223"/>
      <c r="I14" s="223"/>
      <c r="J14" s="224"/>
      <c r="K14" s="225" t="s">
        <v>9</v>
      </c>
      <c r="L14" s="223"/>
      <c r="M14" s="223"/>
      <c r="N14" s="223"/>
      <c r="O14" s="223"/>
      <c r="P14" s="223"/>
      <c r="Q14" s="223"/>
      <c r="R14" s="224"/>
      <c r="S14" s="225" t="s">
        <v>67</v>
      </c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6"/>
      <c r="AE14" s="222" t="s">
        <v>10</v>
      </c>
      <c r="AF14" s="223"/>
      <c r="AG14" s="223"/>
      <c r="AH14" s="223"/>
      <c r="AI14" s="223"/>
      <c r="AJ14" s="223"/>
      <c r="AK14" s="223"/>
      <c r="AL14" s="223"/>
      <c r="AM14" s="223"/>
      <c r="AN14" s="226"/>
      <c r="AO14" s="222" t="s">
        <v>11</v>
      </c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3"/>
      <c r="BV14" s="226"/>
      <c r="BW14" s="507" t="s">
        <v>12</v>
      </c>
      <c r="BX14" s="344"/>
      <c r="BY14" s="344"/>
      <c r="BZ14" s="344"/>
      <c r="CA14" s="344"/>
      <c r="CB14" s="344"/>
      <c r="CC14" s="344"/>
      <c r="CD14" s="344"/>
      <c r="CE14" s="344"/>
      <c r="CF14" s="345"/>
    </row>
    <row r="15" spans="1:85" ht="16.5" customHeight="1">
      <c r="B15" s="216"/>
      <c r="C15" s="217"/>
      <c r="D15" s="217"/>
      <c r="E15" s="217"/>
      <c r="F15" s="218"/>
      <c r="G15" s="222" t="s">
        <v>13</v>
      </c>
      <c r="H15" s="223"/>
      <c r="I15" s="223"/>
      <c r="J15" s="224"/>
      <c r="K15" s="225" t="s">
        <v>14</v>
      </c>
      <c r="L15" s="223"/>
      <c r="M15" s="223"/>
      <c r="N15" s="223"/>
      <c r="O15" s="223"/>
      <c r="P15" s="223"/>
      <c r="Q15" s="223"/>
      <c r="R15" s="224"/>
      <c r="S15" s="225" t="s">
        <v>68</v>
      </c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6"/>
      <c r="AE15" s="227"/>
      <c r="AF15" s="228"/>
      <c r="AG15" s="216" t="s">
        <v>15</v>
      </c>
      <c r="AH15" s="217"/>
      <c r="AI15" s="217"/>
      <c r="AJ15" s="217"/>
      <c r="AK15" s="217"/>
      <c r="AL15" s="217"/>
      <c r="AM15" s="217"/>
      <c r="AN15" s="218"/>
      <c r="AO15" s="233" t="s">
        <v>16</v>
      </c>
      <c r="AP15" s="234"/>
      <c r="AQ15" s="234"/>
      <c r="AR15" s="234"/>
      <c r="AS15" s="234"/>
      <c r="AT15" s="235"/>
      <c r="AU15" s="213" t="s">
        <v>17</v>
      </c>
      <c r="AV15" s="242"/>
      <c r="AW15" s="242"/>
      <c r="AX15" s="242"/>
      <c r="AY15" s="242"/>
      <c r="AZ15" s="242"/>
      <c r="BA15" s="243"/>
      <c r="BB15" s="213" t="s">
        <v>18</v>
      </c>
      <c r="BC15" s="242"/>
      <c r="BD15" s="242"/>
      <c r="BE15" s="242"/>
      <c r="BF15" s="242"/>
      <c r="BG15" s="242"/>
      <c r="BH15" s="243"/>
      <c r="BI15" s="213" t="s">
        <v>19</v>
      </c>
      <c r="BJ15" s="242"/>
      <c r="BK15" s="242"/>
      <c r="BL15" s="242"/>
      <c r="BM15" s="242"/>
      <c r="BN15" s="242"/>
      <c r="BO15" s="243"/>
      <c r="BP15" s="213" t="s">
        <v>20</v>
      </c>
      <c r="BQ15" s="242"/>
      <c r="BR15" s="242"/>
      <c r="BS15" s="242"/>
      <c r="BT15" s="242"/>
      <c r="BU15" s="242"/>
      <c r="BV15" s="242"/>
      <c r="BW15" s="508"/>
      <c r="BX15" s="509"/>
      <c r="BY15" s="509"/>
      <c r="BZ15" s="509"/>
      <c r="CA15" s="509"/>
      <c r="CB15" s="509"/>
      <c r="CC15" s="509"/>
      <c r="CD15" s="509"/>
      <c r="CE15" s="509"/>
      <c r="CF15" s="510"/>
      <c r="CG15" s="50"/>
    </row>
    <row r="16" spans="1:85" ht="16.5" customHeight="1">
      <c r="B16" s="216"/>
      <c r="C16" s="217"/>
      <c r="D16" s="217"/>
      <c r="E16" s="217"/>
      <c r="F16" s="218"/>
      <c r="G16" s="343" t="s">
        <v>21</v>
      </c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5"/>
      <c r="S16" s="261" t="s">
        <v>65</v>
      </c>
      <c r="T16" s="234"/>
      <c r="U16" s="234"/>
      <c r="V16" s="235"/>
      <c r="W16" s="265"/>
      <c r="X16" s="266"/>
      <c r="Y16" s="250" t="s">
        <v>23</v>
      </c>
      <c r="Z16" s="251"/>
      <c r="AA16" s="251"/>
      <c r="AB16" s="254" t="s">
        <v>24</v>
      </c>
      <c r="AC16" s="255"/>
      <c r="AD16" s="256"/>
      <c r="AE16" s="229"/>
      <c r="AF16" s="230"/>
      <c r="AG16" s="260" t="s">
        <v>25</v>
      </c>
      <c r="AH16" s="242"/>
      <c r="AI16" s="213" t="s">
        <v>26</v>
      </c>
      <c r="AJ16" s="214"/>
      <c r="AK16" s="214"/>
      <c r="AL16" s="214"/>
      <c r="AM16" s="214"/>
      <c r="AN16" s="215"/>
      <c r="AO16" s="236"/>
      <c r="AP16" s="237"/>
      <c r="AQ16" s="237"/>
      <c r="AR16" s="237"/>
      <c r="AS16" s="237"/>
      <c r="AT16" s="238"/>
      <c r="AU16" s="244"/>
      <c r="AV16" s="245"/>
      <c r="AW16" s="245"/>
      <c r="AX16" s="245"/>
      <c r="AY16" s="245"/>
      <c r="AZ16" s="245"/>
      <c r="BA16" s="246"/>
      <c r="BB16" s="244"/>
      <c r="BC16" s="245"/>
      <c r="BD16" s="245"/>
      <c r="BE16" s="245"/>
      <c r="BF16" s="245"/>
      <c r="BG16" s="245"/>
      <c r="BH16" s="246"/>
      <c r="BI16" s="244"/>
      <c r="BJ16" s="245"/>
      <c r="BK16" s="245"/>
      <c r="BL16" s="245"/>
      <c r="BM16" s="245"/>
      <c r="BN16" s="245"/>
      <c r="BO16" s="246"/>
      <c r="BP16" s="522"/>
      <c r="BQ16" s="523"/>
      <c r="BR16" s="523"/>
      <c r="BS16" s="523"/>
      <c r="BT16" s="523"/>
      <c r="BU16" s="523"/>
      <c r="BV16" s="523"/>
      <c r="BW16" s="511"/>
      <c r="BX16" s="512"/>
      <c r="BY16" s="213" t="s">
        <v>25</v>
      </c>
      <c r="BZ16" s="505"/>
      <c r="CA16" s="214" t="s">
        <v>26</v>
      </c>
      <c r="CB16" s="214"/>
      <c r="CC16" s="214"/>
      <c r="CD16" s="214"/>
      <c r="CE16" s="214"/>
      <c r="CF16" s="505"/>
    </row>
    <row r="17" spans="2:84" ht="16.5" customHeight="1" thickBot="1">
      <c r="B17" s="219"/>
      <c r="C17" s="220"/>
      <c r="D17" s="220"/>
      <c r="E17" s="220"/>
      <c r="F17" s="221"/>
      <c r="G17" s="346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8"/>
      <c r="S17" s="262"/>
      <c r="T17" s="263"/>
      <c r="U17" s="263"/>
      <c r="V17" s="264"/>
      <c r="W17" s="267"/>
      <c r="X17" s="268"/>
      <c r="Y17" s="252"/>
      <c r="Z17" s="253"/>
      <c r="AA17" s="253"/>
      <c r="AB17" s="257"/>
      <c r="AC17" s="258"/>
      <c r="AD17" s="259"/>
      <c r="AE17" s="231"/>
      <c r="AF17" s="232"/>
      <c r="AG17" s="247"/>
      <c r="AH17" s="248"/>
      <c r="AI17" s="219"/>
      <c r="AJ17" s="220"/>
      <c r="AK17" s="220"/>
      <c r="AL17" s="220"/>
      <c r="AM17" s="220"/>
      <c r="AN17" s="221"/>
      <c r="AO17" s="239"/>
      <c r="AP17" s="240"/>
      <c r="AQ17" s="240"/>
      <c r="AR17" s="240"/>
      <c r="AS17" s="240"/>
      <c r="AT17" s="241"/>
      <c r="AU17" s="247"/>
      <c r="AV17" s="248"/>
      <c r="AW17" s="248"/>
      <c r="AX17" s="248"/>
      <c r="AY17" s="248"/>
      <c r="AZ17" s="248"/>
      <c r="BA17" s="249"/>
      <c r="BB17" s="247"/>
      <c r="BC17" s="248"/>
      <c r="BD17" s="248"/>
      <c r="BE17" s="248"/>
      <c r="BF17" s="248"/>
      <c r="BG17" s="248"/>
      <c r="BH17" s="249"/>
      <c r="BI17" s="247"/>
      <c r="BJ17" s="248"/>
      <c r="BK17" s="248"/>
      <c r="BL17" s="248"/>
      <c r="BM17" s="248"/>
      <c r="BN17" s="248"/>
      <c r="BO17" s="249"/>
      <c r="BP17" s="260" t="s">
        <v>27</v>
      </c>
      <c r="BQ17" s="242"/>
      <c r="BR17" s="242"/>
      <c r="BS17" s="243"/>
      <c r="BT17" s="515" t="s">
        <v>28</v>
      </c>
      <c r="BU17" s="516"/>
      <c r="BV17" s="516"/>
      <c r="BW17" s="513"/>
      <c r="BX17" s="514"/>
      <c r="BY17" s="219"/>
      <c r="BZ17" s="506"/>
      <c r="CA17" s="220"/>
      <c r="CB17" s="220"/>
      <c r="CC17" s="220"/>
      <c r="CD17" s="220"/>
      <c r="CE17" s="220"/>
      <c r="CF17" s="506"/>
    </row>
    <row r="18" spans="2:84" ht="9.75" customHeight="1" thickTop="1">
      <c r="B18" s="326">
        <v>1</v>
      </c>
      <c r="C18" s="327"/>
      <c r="D18" s="327"/>
      <c r="E18" s="327"/>
      <c r="F18" s="328"/>
      <c r="G18" s="335">
        <v>37</v>
      </c>
      <c r="H18" s="336"/>
      <c r="I18" s="336"/>
      <c r="J18" s="337"/>
      <c r="K18" s="59" t="s">
        <v>29</v>
      </c>
      <c r="L18" s="60"/>
      <c r="M18" s="61"/>
      <c r="N18" s="62" t="s">
        <v>2</v>
      </c>
      <c r="O18" s="63"/>
      <c r="P18" s="64" t="s">
        <v>30</v>
      </c>
      <c r="Q18" s="63"/>
      <c r="R18" s="65" t="s">
        <v>31</v>
      </c>
      <c r="S18" s="340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9">
        <v>1</v>
      </c>
      <c r="AE18" s="307"/>
      <c r="AF18" s="308"/>
      <c r="AG18" s="66" t="s">
        <v>29</v>
      </c>
      <c r="AH18" s="67"/>
      <c r="AI18" s="68"/>
      <c r="AJ18" s="69" t="s">
        <v>2</v>
      </c>
      <c r="AK18" s="68"/>
      <c r="AL18" s="70"/>
      <c r="AM18" s="70"/>
      <c r="AN18" s="71" t="s">
        <v>32</v>
      </c>
      <c r="AO18" s="311" t="s">
        <v>33</v>
      </c>
      <c r="AP18" s="312"/>
      <c r="AQ18" s="72"/>
      <c r="AR18" s="65" t="s">
        <v>32</v>
      </c>
      <c r="AS18" s="73"/>
      <c r="AT18" s="74"/>
      <c r="AU18" s="209">
        <v>285000</v>
      </c>
      <c r="AV18" s="210"/>
      <c r="AW18" s="210"/>
      <c r="AX18" s="210"/>
      <c r="AY18" s="210"/>
      <c r="AZ18" s="210"/>
      <c r="BA18" s="75" t="s">
        <v>34</v>
      </c>
      <c r="BB18" s="209">
        <v>10000</v>
      </c>
      <c r="BC18" s="535"/>
      <c r="BD18" s="535"/>
      <c r="BE18" s="535"/>
      <c r="BF18" s="535"/>
      <c r="BG18" s="535"/>
      <c r="BH18" s="75" t="s">
        <v>34</v>
      </c>
      <c r="BI18" s="517">
        <f>AU18+BB18</f>
        <v>295000</v>
      </c>
      <c r="BJ18" s="518"/>
      <c r="BK18" s="518"/>
      <c r="BL18" s="518"/>
      <c r="BM18" s="518"/>
      <c r="BN18" s="518"/>
      <c r="BO18" s="75" t="s">
        <v>34</v>
      </c>
      <c r="BP18" s="76"/>
      <c r="BQ18" s="67"/>
      <c r="BR18" s="67"/>
      <c r="BS18" s="67"/>
      <c r="BT18" s="67"/>
      <c r="BU18" s="67"/>
      <c r="BV18" s="77" t="s">
        <v>34</v>
      </c>
      <c r="BW18" s="519"/>
      <c r="BX18" s="520"/>
      <c r="BY18" s="520"/>
      <c r="BZ18" s="520"/>
      <c r="CA18" s="520"/>
      <c r="CB18" s="520"/>
      <c r="CC18" s="520"/>
      <c r="CD18" s="520"/>
      <c r="CE18" s="520"/>
      <c r="CF18" s="521"/>
    </row>
    <row r="19" spans="2:84" ht="10.5" customHeight="1" thickBot="1">
      <c r="B19" s="329"/>
      <c r="C19" s="330"/>
      <c r="D19" s="330"/>
      <c r="E19" s="330"/>
      <c r="F19" s="331"/>
      <c r="G19" s="338"/>
      <c r="H19" s="299"/>
      <c r="I19" s="299"/>
      <c r="J19" s="339"/>
      <c r="K19" s="78"/>
      <c r="L19" s="148">
        <v>5</v>
      </c>
      <c r="M19" s="34">
        <v>0</v>
      </c>
      <c r="N19" s="149">
        <v>5</v>
      </c>
      <c r="O19" s="33">
        <v>0</v>
      </c>
      <c r="P19" s="150">
        <v>7</v>
      </c>
      <c r="Q19" s="33">
        <v>0</v>
      </c>
      <c r="R19" s="151">
        <v>1</v>
      </c>
      <c r="S19" s="304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50"/>
      <c r="AE19" s="309"/>
      <c r="AF19" s="310"/>
      <c r="AG19" s="158"/>
      <c r="AH19" s="30">
        <v>5</v>
      </c>
      <c r="AI19" s="31">
        <v>0</v>
      </c>
      <c r="AJ19" s="31">
        <v>4</v>
      </c>
      <c r="AK19" s="31">
        <v>1</v>
      </c>
      <c r="AL19" s="269">
        <v>0</v>
      </c>
      <c r="AM19" s="270"/>
      <c r="AN19" s="79"/>
      <c r="AO19" s="169"/>
      <c r="AP19" s="170"/>
      <c r="AQ19" s="80">
        <f>IF(AND(G18=37,Y22&lt;&gt;4,BP23="",(O19*10+P19)&gt;=1,(O19*10+P19)&lt;=3),1,IF(AND(G18=37,Y22&lt;&gt;4,BP23="",(O19*10+P19)&gt;=4),0,IF(AND(Y22=4,BP23=""),O19,"")))</f>
        <v>0</v>
      </c>
      <c r="AR19" s="81">
        <f>IF(AND(G18=37,Y22&lt;&gt;4,BP23="",(O19*10+P19)&gt;=1,(O19*10+P19)&lt;=3),(O19*10+P19-1),IF(AND(G18=37,Y22&lt;&gt;4,BP23="",(O19*10+P19)&gt;=4),(O19*10+P19-3),IF(AND(Y22=4,BP23=""),P19,"")))</f>
        <v>4</v>
      </c>
      <c r="AS19" s="82"/>
      <c r="AT19" s="83"/>
      <c r="AU19" s="211"/>
      <c r="AV19" s="212"/>
      <c r="AW19" s="212"/>
      <c r="AX19" s="212"/>
      <c r="AY19" s="212"/>
      <c r="AZ19" s="212"/>
      <c r="BA19" s="84"/>
      <c r="BB19" s="423"/>
      <c r="BC19" s="424"/>
      <c r="BD19" s="424"/>
      <c r="BE19" s="424"/>
      <c r="BF19" s="424"/>
      <c r="BG19" s="424"/>
      <c r="BH19" s="84"/>
      <c r="BI19" s="370"/>
      <c r="BJ19" s="371"/>
      <c r="BK19" s="371"/>
      <c r="BL19" s="371"/>
      <c r="BM19" s="371"/>
      <c r="BN19" s="371"/>
      <c r="BO19" s="84"/>
      <c r="BP19" s="403">
        <f>IF(BP23="",IFERROR(ROUNDDOWN(AVERAGEIF(BI18:BN22,"&gt;0"),0),""),AU18)</f>
        <v>291666</v>
      </c>
      <c r="BQ19" s="404"/>
      <c r="BR19" s="404"/>
      <c r="BS19" s="404"/>
      <c r="BT19" s="404"/>
      <c r="BU19" s="404"/>
      <c r="BV19" s="405"/>
      <c r="BW19" s="375"/>
      <c r="BX19" s="376"/>
      <c r="BY19" s="376"/>
      <c r="BZ19" s="376"/>
      <c r="CA19" s="376"/>
      <c r="CB19" s="376"/>
      <c r="CC19" s="376"/>
      <c r="CD19" s="376"/>
      <c r="CE19" s="376"/>
      <c r="CF19" s="377"/>
    </row>
    <row r="20" spans="2:84" ht="9.75" customHeight="1">
      <c r="B20" s="329"/>
      <c r="C20" s="330"/>
      <c r="D20" s="330"/>
      <c r="E20" s="330"/>
      <c r="F20" s="331"/>
      <c r="G20" s="351" t="s">
        <v>74</v>
      </c>
      <c r="H20" s="352"/>
      <c r="I20" s="352"/>
      <c r="J20" s="353"/>
      <c r="K20" s="85" t="s">
        <v>29</v>
      </c>
      <c r="L20" s="86"/>
      <c r="M20" s="87"/>
      <c r="N20" s="88" t="s">
        <v>2</v>
      </c>
      <c r="O20" s="89"/>
      <c r="P20" s="90" t="s">
        <v>30</v>
      </c>
      <c r="Q20" s="89"/>
      <c r="R20" s="91" t="s">
        <v>31</v>
      </c>
      <c r="S20" s="303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534"/>
      <c r="AE20" s="181" t="s">
        <v>35</v>
      </c>
      <c r="AF20" s="301"/>
      <c r="AG20" s="480">
        <v>20</v>
      </c>
      <c r="AH20" s="385"/>
      <c r="AI20" s="455" t="str">
        <f>IF($AG$20="","",LEFT(VLOOKUP($AG$20,'標準報酬等級表-短期'!$B$10:$L$59,11,FALSE),3))</f>
        <v>260</v>
      </c>
      <c r="AJ20" s="456"/>
      <c r="AK20" s="456"/>
      <c r="AL20" s="456"/>
      <c r="AM20" s="409" t="s">
        <v>36</v>
      </c>
      <c r="AN20" s="410"/>
      <c r="AO20" s="167" t="s">
        <v>37</v>
      </c>
      <c r="AP20" s="168"/>
      <c r="AQ20" s="418">
        <f>IF(AND(G18=37,Y22&lt;&gt;4,BP23="",OR((O19*10+P19)&lt;=2,(O19*10+P19)=12)),1,IF(AND(G18=37,Y22&lt;&gt;4,BP23="",(O19*10+P19)&gt;=3),0,""))</f>
        <v>0</v>
      </c>
      <c r="AR20" s="416" t="str">
        <f>IF(AND(G18=37,Y22&lt;&gt;4,BP23="",(O19*10+P19)&gt;=1,(O19*10+P19)&lt;=2),(O19*10+P19),IF(AND(G18=37,Y22&lt;&gt;4,BP23="",(O19*10+P19)&gt;=3),RIGHT((O19*10+P19-2),1),""))</f>
        <v>5</v>
      </c>
      <c r="AS20" s="94"/>
      <c r="AT20" s="95"/>
      <c r="AU20" s="197">
        <v>285000</v>
      </c>
      <c r="AV20" s="198"/>
      <c r="AW20" s="198"/>
      <c r="AX20" s="198"/>
      <c r="AY20" s="198"/>
      <c r="AZ20" s="198"/>
      <c r="BA20" s="193"/>
      <c r="BB20" s="197">
        <v>10000</v>
      </c>
      <c r="BC20" s="198"/>
      <c r="BD20" s="198"/>
      <c r="BE20" s="198"/>
      <c r="BF20" s="198"/>
      <c r="BG20" s="198"/>
      <c r="BH20" s="193"/>
      <c r="BI20" s="189">
        <f>AU20+BB20</f>
        <v>295000</v>
      </c>
      <c r="BJ20" s="190"/>
      <c r="BK20" s="190"/>
      <c r="BL20" s="190"/>
      <c r="BM20" s="190"/>
      <c r="BN20" s="190"/>
      <c r="BO20" s="187"/>
      <c r="BP20" s="403"/>
      <c r="BQ20" s="404"/>
      <c r="BR20" s="404"/>
      <c r="BS20" s="404"/>
      <c r="BT20" s="404"/>
      <c r="BU20" s="404"/>
      <c r="BV20" s="405"/>
      <c r="BW20" s="181" t="s">
        <v>35</v>
      </c>
      <c r="BX20" s="182"/>
      <c r="BY20" s="177">
        <f>IF(BP23=1,AG20,IFERROR(LOOKUP(BP19,'標準報酬等級表-短期'!$N$10:$Q$59,'標準報酬等級表-短期'!$B$10:$B$59),""))</f>
        <v>22</v>
      </c>
      <c r="BZ20" s="178"/>
      <c r="CA20" s="173">
        <f>IF(BP23=1,AI20,IFERROR(LOOKUP(BP19,'標準報酬等級表-短期'!$N$10:$Q$59,'標準報酬等級表-短期'!$L$10:$L$59)/1000,""))</f>
        <v>300</v>
      </c>
      <c r="CB20" s="174"/>
      <c r="CC20" s="174"/>
      <c r="CD20" s="174"/>
      <c r="CE20" s="205" t="s">
        <v>36</v>
      </c>
      <c r="CF20" s="206"/>
    </row>
    <row r="21" spans="2:84" ht="10.5" customHeight="1">
      <c r="B21" s="329"/>
      <c r="C21" s="330"/>
      <c r="D21" s="330"/>
      <c r="E21" s="330"/>
      <c r="F21" s="331"/>
      <c r="G21" s="354"/>
      <c r="H21" s="355"/>
      <c r="I21" s="355"/>
      <c r="J21" s="356"/>
      <c r="K21" s="96"/>
      <c r="L21" s="152">
        <v>0</v>
      </c>
      <c r="M21" s="153">
        <v>0</v>
      </c>
      <c r="N21" s="154">
        <v>0</v>
      </c>
      <c r="O21" s="155">
        <v>0</v>
      </c>
      <c r="P21" s="156">
        <v>0</v>
      </c>
      <c r="Q21" s="155">
        <v>0</v>
      </c>
      <c r="R21" s="157">
        <v>0</v>
      </c>
      <c r="S21" s="304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350"/>
      <c r="AE21" s="183"/>
      <c r="AF21" s="302"/>
      <c r="AG21" s="481"/>
      <c r="AH21" s="482"/>
      <c r="AI21" s="457"/>
      <c r="AJ21" s="458"/>
      <c r="AK21" s="458"/>
      <c r="AL21" s="458"/>
      <c r="AM21" s="207"/>
      <c r="AN21" s="411"/>
      <c r="AO21" s="169"/>
      <c r="AP21" s="170"/>
      <c r="AQ21" s="419"/>
      <c r="AR21" s="417"/>
      <c r="AS21" s="97"/>
      <c r="AT21" s="83"/>
      <c r="AU21" s="199"/>
      <c r="AV21" s="200"/>
      <c r="AW21" s="200"/>
      <c r="AX21" s="200"/>
      <c r="AY21" s="200"/>
      <c r="AZ21" s="200"/>
      <c r="BA21" s="194"/>
      <c r="BB21" s="199"/>
      <c r="BC21" s="200"/>
      <c r="BD21" s="200"/>
      <c r="BE21" s="200"/>
      <c r="BF21" s="200"/>
      <c r="BG21" s="200"/>
      <c r="BH21" s="194"/>
      <c r="BI21" s="191"/>
      <c r="BJ21" s="192"/>
      <c r="BK21" s="192"/>
      <c r="BL21" s="192"/>
      <c r="BM21" s="192"/>
      <c r="BN21" s="192"/>
      <c r="BO21" s="188"/>
      <c r="BP21" s="403"/>
      <c r="BQ21" s="404"/>
      <c r="BR21" s="404"/>
      <c r="BS21" s="404"/>
      <c r="BT21" s="404"/>
      <c r="BU21" s="404"/>
      <c r="BV21" s="405"/>
      <c r="BW21" s="183"/>
      <c r="BX21" s="184"/>
      <c r="BY21" s="179"/>
      <c r="BZ21" s="180"/>
      <c r="CA21" s="175"/>
      <c r="CB21" s="176"/>
      <c r="CC21" s="176"/>
      <c r="CD21" s="176"/>
      <c r="CE21" s="207"/>
      <c r="CF21" s="208"/>
    </row>
    <row r="22" spans="2:84" ht="19.5" customHeight="1">
      <c r="B22" s="329"/>
      <c r="C22" s="330"/>
      <c r="D22" s="330"/>
      <c r="E22" s="330"/>
      <c r="F22" s="331"/>
      <c r="G22" s="284" t="s">
        <v>77</v>
      </c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6"/>
      <c r="S22" s="295" t="s">
        <v>76</v>
      </c>
      <c r="T22" s="296"/>
      <c r="U22" s="296"/>
      <c r="V22" s="297"/>
      <c r="W22" s="98"/>
      <c r="X22" s="99"/>
      <c r="Y22" s="287">
        <v>1</v>
      </c>
      <c r="Z22" s="288"/>
      <c r="AA22" s="288"/>
      <c r="AB22" s="287">
        <v>3</v>
      </c>
      <c r="AC22" s="288"/>
      <c r="AD22" s="291"/>
      <c r="AE22" s="201" t="s">
        <v>38</v>
      </c>
      <c r="AF22" s="202"/>
      <c r="AG22" s="293">
        <f>IF(OR(S22="41(短期)",AG20=""),"",IF(AG20&lt;4,1,IF((AG20-3)&gt;=32,32,AG20-3)))</f>
        <v>17</v>
      </c>
      <c r="AH22" s="294"/>
      <c r="AI22" s="160" t="str">
        <f>IF($AG$22="","",LEFT(VLOOKUP($AG$22,'標準報酬等級表-厚年・退職等'!$B$10:$L$59,11,FALSE),3))</f>
        <v>260</v>
      </c>
      <c r="AJ22" s="161"/>
      <c r="AK22" s="161"/>
      <c r="AL22" s="161"/>
      <c r="AM22" s="476"/>
      <c r="AN22" s="477"/>
      <c r="AO22" s="305" t="s">
        <v>39</v>
      </c>
      <c r="AP22" s="306"/>
      <c r="AQ22" s="100">
        <f>IF(AND(G18=37,Y22&lt;&gt;4,BP23="",OR((O19*10+P19)=1,(O19*10+P19)&gt;=11)),1,IF(AND(G18=37,Y22&lt;&gt;4,BP23="",(O19*10+P19)&gt;=2),0,""))</f>
        <v>0</v>
      </c>
      <c r="AR22" s="101" t="str">
        <f>IF(AND(G18=37,Y22&lt;&gt;4,BP23="",(O19*10+P19)=1),(O19*10+P19+1),IF(AND(G18=37,Y22&lt;&gt;4,BP23="",(O19*10+P19)&gt;=2),RIGHT((O19*10+P19-1),1),""))</f>
        <v>6</v>
      </c>
      <c r="AS22" s="102"/>
      <c r="AT22" s="103"/>
      <c r="AU22" s="195">
        <v>285000</v>
      </c>
      <c r="AV22" s="196"/>
      <c r="AW22" s="196"/>
      <c r="AX22" s="196"/>
      <c r="AY22" s="196"/>
      <c r="AZ22" s="196"/>
      <c r="BA22" s="104"/>
      <c r="BB22" s="195"/>
      <c r="BC22" s="196"/>
      <c r="BD22" s="196"/>
      <c r="BE22" s="196"/>
      <c r="BF22" s="196"/>
      <c r="BG22" s="196"/>
      <c r="BH22" s="105"/>
      <c r="BI22" s="185">
        <f>AU22+BB22</f>
        <v>285000</v>
      </c>
      <c r="BJ22" s="186"/>
      <c r="BK22" s="186"/>
      <c r="BL22" s="186"/>
      <c r="BM22" s="186"/>
      <c r="BN22" s="186"/>
      <c r="BO22" s="106"/>
      <c r="BP22" s="406"/>
      <c r="BQ22" s="407"/>
      <c r="BR22" s="407"/>
      <c r="BS22" s="407"/>
      <c r="BT22" s="407"/>
      <c r="BU22" s="407"/>
      <c r="BV22" s="408"/>
      <c r="BW22" s="201" t="s">
        <v>38</v>
      </c>
      <c r="BX22" s="202"/>
      <c r="BY22" s="293">
        <f>IF(S22="41(短期)","",IF(BP23=1,AG22,IFERROR(LOOKUP(BP19,'標準報酬等級表-厚年・退職等'!$N$10:$Q$41,'標準報酬等級表-厚年・退職等'!$B$10:$B$41),"")))</f>
        <v>19</v>
      </c>
      <c r="BZ22" s="294"/>
      <c r="CA22" s="171">
        <f>IF(BY22="","",IF(BP23=1,AI22,IFERROR(LOOKUP(BP19,'標準報酬等級表-厚年・退職等'!$N$10:$Q$41,'標準報酬等級表-厚年・退職等'!$L$10:$L$41)/1000,"")))</f>
        <v>300</v>
      </c>
      <c r="CB22" s="172"/>
      <c r="CC22" s="172"/>
      <c r="CD22" s="172"/>
      <c r="CE22" s="105"/>
      <c r="CF22" s="104"/>
    </row>
    <row r="23" spans="2:84" ht="19.5" customHeight="1" thickBot="1">
      <c r="B23" s="332"/>
      <c r="C23" s="333"/>
      <c r="D23" s="333"/>
      <c r="E23" s="333"/>
      <c r="F23" s="334"/>
      <c r="G23" s="271" t="s">
        <v>77</v>
      </c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3"/>
      <c r="S23" s="298"/>
      <c r="T23" s="299"/>
      <c r="U23" s="299"/>
      <c r="V23" s="300"/>
      <c r="W23" s="107"/>
      <c r="X23" s="108"/>
      <c r="Y23" s="289"/>
      <c r="Z23" s="290"/>
      <c r="AA23" s="290"/>
      <c r="AB23" s="289"/>
      <c r="AC23" s="290"/>
      <c r="AD23" s="292"/>
      <c r="AE23" s="274" t="s">
        <v>40</v>
      </c>
      <c r="AF23" s="275"/>
      <c r="AG23" s="276">
        <f>AG22</f>
        <v>17</v>
      </c>
      <c r="AH23" s="277"/>
      <c r="AI23" s="278" t="str">
        <f>AI22</f>
        <v>260</v>
      </c>
      <c r="AJ23" s="279"/>
      <c r="AK23" s="279"/>
      <c r="AL23" s="279"/>
      <c r="AM23" s="526"/>
      <c r="AN23" s="527"/>
      <c r="AO23" s="274" t="s">
        <v>41</v>
      </c>
      <c r="AP23" s="280"/>
      <c r="AQ23" s="280"/>
      <c r="AR23" s="280"/>
      <c r="AS23" s="280"/>
      <c r="AT23" s="275"/>
      <c r="AU23" s="203">
        <f>IF(OR(BP23&lt;&gt;"",Y22=4),"",SUM(AU18:AU22))</f>
        <v>855000</v>
      </c>
      <c r="AV23" s="204"/>
      <c r="AW23" s="204"/>
      <c r="AX23" s="204"/>
      <c r="AY23" s="204"/>
      <c r="AZ23" s="204"/>
      <c r="BA23" s="109"/>
      <c r="BB23" s="203">
        <f>IF(OR(BP23&lt;&gt;"",Y22=4),"",SUM(BB18:BB22))</f>
        <v>20000</v>
      </c>
      <c r="BC23" s="204"/>
      <c r="BD23" s="204"/>
      <c r="BE23" s="204"/>
      <c r="BF23" s="204"/>
      <c r="BG23" s="204"/>
      <c r="BH23" s="110"/>
      <c r="BI23" s="203">
        <f>IF(OR(BP23&lt;&gt;"",Y22=4),"",SUM(BI18:BI22))</f>
        <v>875000</v>
      </c>
      <c r="BJ23" s="367"/>
      <c r="BK23" s="367"/>
      <c r="BL23" s="367"/>
      <c r="BM23" s="367"/>
      <c r="BN23" s="367"/>
      <c r="BO23" s="111"/>
      <c r="BP23" s="359"/>
      <c r="BQ23" s="360"/>
      <c r="BR23" s="360"/>
      <c r="BS23" s="361"/>
      <c r="BT23" s="362" t="str">
        <f>IF(OR($Y$22=4,BP23&lt;&gt;""),1,"")</f>
        <v/>
      </c>
      <c r="BU23" s="363"/>
      <c r="BV23" s="364"/>
      <c r="BW23" s="274" t="s">
        <v>40</v>
      </c>
      <c r="BX23" s="275"/>
      <c r="BY23" s="365">
        <f>BY22</f>
        <v>19</v>
      </c>
      <c r="BZ23" s="366"/>
      <c r="CA23" s="357">
        <f>CA22</f>
        <v>300</v>
      </c>
      <c r="CB23" s="358"/>
      <c r="CC23" s="358"/>
      <c r="CD23" s="358"/>
      <c r="CE23" s="112"/>
      <c r="CF23" s="113"/>
    </row>
    <row r="24" spans="2:84" ht="9.75" customHeight="1">
      <c r="B24" s="378">
        <v>50002</v>
      </c>
      <c r="C24" s="379"/>
      <c r="D24" s="379"/>
      <c r="E24" s="379"/>
      <c r="F24" s="380"/>
      <c r="G24" s="384">
        <v>37</v>
      </c>
      <c r="H24" s="385"/>
      <c r="I24" s="385"/>
      <c r="J24" s="386"/>
      <c r="K24" s="85" t="s">
        <v>29</v>
      </c>
      <c r="L24" s="86"/>
      <c r="M24" s="87"/>
      <c r="N24" s="88" t="s">
        <v>2</v>
      </c>
      <c r="O24" s="89"/>
      <c r="P24" s="90" t="s">
        <v>30</v>
      </c>
      <c r="Q24" s="89"/>
      <c r="R24" s="91" t="s">
        <v>31</v>
      </c>
      <c r="S24" s="387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401"/>
      <c r="AE24" s="420"/>
      <c r="AF24" s="421"/>
      <c r="AG24" s="114" t="s">
        <v>29</v>
      </c>
      <c r="AH24" s="115"/>
      <c r="AI24" s="116"/>
      <c r="AJ24" s="117" t="s">
        <v>2</v>
      </c>
      <c r="AK24" s="116"/>
      <c r="AL24" s="118"/>
      <c r="AM24" s="118"/>
      <c r="AN24" s="93" t="s">
        <v>32</v>
      </c>
      <c r="AO24" s="167" t="s">
        <v>33</v>
      </c>
      <c r="AP24" s="168"/>
      <c r="AQ24" s="119"/>
      <c r="AR24" s="91" t="s">
        <v>32</v>
      </c>
      <c r="AS24" s="120"/>
      <c r="AT24" s="121"/>
      <c r="AU24" s="414">
        <v>150000</v>
      </c>
      <c r="AV24" s="415"/>
      <c r="AW24" s="415"/>
      <c r="AX24" s="415"/>
      <c r="AY24" s="415"/>
      <c r="AZ24" s="415"/>
      <c r="BA24" s="122" t="s">
        <v>34</v>
      </c>
      <c r="BB24" s="414"/>
      <c r="BC24" s="422"/>
      <c r="BD24" s="422"/>
      <c r="BE24" s="422"/>
      <c r="BF24" s="422"/>
      <c r="BG24" s="422"/>
      <c r="BH24" s="122" t="s">
        <v>34</v>
      </c>
      <c r="BI24" s="368">
        <f>AU24+BB24</f>
        <v>150000</v>
      </c>
      <c r="BJ24" s="369"/>
      <c r="BK24" s="369"/>
      <c r="BL24" s="369"/>
      <c r="BM24" s="369"/>
      <c r="BN24" s="369"/>
      <c r="BO24" s="122" t="s">
        <v>34</v>
      </c>
      <c r="BP24" s="123"/>
      <c r="BQ24" s="115"/>
      <c r="BR24" s="115"/>
      <c r="BS24" s="115"/>
      <c r="BT24" s="115"/>
      <c r="BU24" s="115"/>
      <c r="BV24" s="92" t="s">
        <v>34</v>
      </c>
      <c r="BW24" s="372"/>
      <c r="BX24" s="373"/>
      <c r="BY24" s="373"/>
      <c r="BZ24" s="373"/>
      <c r="CA24" s="373"/>
      <c r="CB24" s="373"/>
      <c r="CC24" s="373"/>
      <c r="CD24" s="373"/>
      <c r="CE24" s="373"/>
      <c r="CF24" s="374"/>
    </row>
    <row r="25" spans="2:84" ht="10.5" customHeight="1" thickBot="1">
      <c r="B25" s="378"/>
      <c r="C25" s="379"/>
      <c r="D25" s="379"/>
      <c r="E25" s="379"/>
      <c r="F25" s="380"/>
      <c r="G25" s="338"/>
      <c r="H25" s="299"/>
      <c r="I25" s="299"/>
      <c r="J25" s="339"/>
      <c r="K25" s="78"/>
      <c r="L25" s="148">
        <v>5</v>
      </c>
      <c r="M25" s="34">
        <v>0</v>
      </c>
      <c r="N25" s="149">
        <v>5</v>
      </c>
      <c r="O25" s="33">
        <v>0</v>
      </c>
      <c r="P25" s="150">
        <v>7</v>
      </c>
      <c r="Q25" s="33">
        <v>0</v>
      </c>
      <c r="R25" s="151">
        <v>1</v>
      </c>
      <c r="S25" s="388"/>
      <c r="T25" s="390"/>
      <c r="U25" s="390"/>
      <c r="V25" s="390"/>
      <c r="W25" s="390"/>
      <c r="X25" s="390"/>
      <c r="Y25" s="390"/>
      <c r="Z25" s="390"/>
      <c r="AA25" s="390"/>
      <c r="AB25" s="390"/>
      <c r="AC25" s="390"/>
      <c r="AD25" s="402"/>
      <c r="AE25" s="309"/>
      <c r="AF25" s="310"/>
      <c r="AG25" s="158"/>
      <c r="AH25" s="32">
        <v>5</v>
      </c>
      <c r="AI25" s="33">
        <v>0</v>
      </c>
      <c r="AJ25" s="33">
        <v>4</v>
      </c>
      <c r="AK25" s="33">
        <v>1</v>
      </c>
      <c r="AL25" s="412">
        <v>0</v>
      </c>
      <c r="AM25" s="413"/>
      <c r="AN25" s="124"/>
      <c r="AO25" s="169"/>
      <c r="AP25" s="170"/>
      <c r="AQ25" s="80">
        <f>IF(AND(G24=37,Y28&lt;&gt;4,BP29="",(O25*10+P25)&gt;=1,(O25*10+P25)&lt;=3),1,IF(AND(G24=37,Y28&lt;&gt;4,BP29="",(O25*10+P25)&gt;=4),0,IF(AND(Y28=4,BP29=""),O25,"")))</f>
        <v>0</v>
      </c>
      <c r="AR25" s="81">
        <f>IF(AND(G24=37,Y28&lt;&gt;4,BP29="",(O25*10+P25)&gt;=1,(O25*10+P25)&lt;=3),(O25*10+P25-1),IF(AND(G24=37,Y28&lt;&gt;4,BP29="",(O25*10+P25)&gt;=4),(O25*10+P25-3),IF(AND(Y28=4,BP29=""),P25,"")))</f>
        <v>7</v>
      </c>
      <c r="AS25" s="82"/>
      <c r="AT25" s="83"/>
      <c r="AU25" s="211"/>
      <c r="AV25" s="212"/>
      <c r="AW25" s="212"/>
      <c r="AX25" s="212"/>
      <c r="AY25" s="212"/>
      <c r="AZ25" s="212"/>
      <c r="BA25" s="84"/>
      <c r="BB25" s="423"/>
      <c r="BC25" s="424"/>
      <c r="BD25" s="424"/>
      <c r="BE25" s="424"/>
      <c r="BF25" s="424"/>
      <c r="BG25" s="424"/>
      <c r="BH25" s="84"/>
      <c r="BI25" s="370"/>
      <c r="BJ25" s="371"/>
      <c r="BK25" s="371"/>
      <c r="BL25" s="371"/>
      <c r="BM25" s="371"/>
      <c r="BN25" s="371"/>
      <c r="BO25" s="84"/>
      <c r="BP25" s="403">
        <f>IF(BP29="",IFERROR(ROUNDDOWN(AVERAGEIF(BI24:BN28,"&gt;0"),0),""),AU24)</f>
        <v>150000</v>
      </c>
      <c r="BQ25" s="404"/>
      <c r="BR25" s="404"/>
      <c r="BS25" s="404"/>
      <c r="BT25" s="404"/>
      <c r="BU25" s="404"/>
      <c r="BV25" s="405"/>
      <c r="BW25" s="375"/>
      <c r="BX25" s="376"/>
      <c r="BY25" s="376"/>
      <c r="BZ25" s="376"/>
      <c r="CA25" s="376"/>
      <c r="CB25" s="376"/>
      <c r="CC25" s="376"/>
      <c r="CD25" s="376"/>
      <c r="CE25" s="376"/>
      <c r="CF25" s="377"/>
    </row>
    <row r="26" spans="2:84" ht="9.75" customHeight="1">
      <c r="B26" s="378"/>
      <c r="C26" s="379"/>
      <c r="D26" s="379"/>
      <c r="E26" s="379"/>
      <c r="F26" s="380"/>
      <c r="G26" s="351" t="s">
        <v>75</v>
      </c>
      <c r="H26" s="352"/>
      <c r="I26" s="352"/>
      <c r="J26" s="353"/>
      <c r="K26" s="85" t="s">
        <v>29</v>
      </c>
      <c r="L26" s="86"/>
      <c r="M26" s="87"/>
      <c r="N26" s="88" t="s">
        <v>2</v>
      </c>
      <c r="O26" s="89"/>
      <c r="P26" s="90" t="s">
        <v>30</v>
      </c>
      <c r="Q26" s="89"/>
      <c r="R26" s="91" t="s">
        <v>31</v>
      </c>
      <c r="S26" s="394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533"/>
      <c r="AE26" s="181" t="s">
        <v>35</v>
      </c>
      <c r="AF26" s="301"/>
      <c r="AG26" s="480">
        <v>10</v>
      </c>
      <c r="AH26" s="385"/>
      <c r="AI26" s="455" t="str">
        <f>IF($AG$26="","",LEFT(VLOOKUP($AG$26,'標準報酬等級表-短期'!$B$10:$L$59,11,FALSE),3))</f>
        <v>134</v>
      </c>
      <c r="AJ26" s="456"/>
      <c r="AK26" s="456"/>
      <c r="AL26" s="456"/>
      <c r="AM26" s="409" t="s">
        <v>36</v>
      </c>
      <c r="AN26" s="410"/>
      <c r="AO26" s="167" t="s">
        <v>37</v>
      </c>
      <c r="AP26" s="168"/>
      <c r="AQ26" s="418" t="str">
        <f>IF(AND(G24=37,Y28&lt;&gt;4,BP29="",OR((O25*10+P25)&lt;=2,(O25*10+P25)=12)),1,IF(AND(G24=37,Y28&lt;&gt;4,BP29="",(O25*10+P25)&gt;=3),0,""))</f>
        <v/>
      </c>
      <c r="AR26" s="416" t="str">
        <f>IF(AND(G24=37,Y28&lt;&gt;4,BP29="",(O25*10+P25)&gt;=1,(O25*10+P25)&lt;=2),(O25*10+P25),IF(AND(G24=37,Y28&lt;&gt;4,BP29="",(O25*10+P25)&gt;=3),RIGHT((O25*10+P25-2),1),""))</f>
        <v/>
      </c>
      <c r="AS26" s="94"/>
      <c r="AT26" s="95"/>
      <c r="AU26" s="197"/>
      <c r="AV26" s="198"/>
      <c r="AW26" s="198"/>
      <c r="AX26" s="198"/>
      <c r="AY26" s="198"/>
      <c r="AZ26" s="198"/>
      <c r="BA26" s="193"/>
      <c r="BB26" s="197"/>
      <c r="BC26" s="198"/>
      <c r="BD26" s="198"/>
      <c r="BE26" s="198"/>
      <c r="BF26" s="198"/>
      <c r="BG26" s="198"/>
      <c r="BH26" s="193"/>
      <c r="BI26" s="189">
        <f>AU26+BB26</f>
        <v>0</v>
      </c>
      <c r="BJ26" s="190"/>
      <c r="BK26" s="190"/>
      <c r="BL26" s="190"/>
      <c r="BM26" s="190"/>
      <c r="BN26" s="190"/>
      <c r="BO26" s="187"/>
      <c r="BP26" s="403"/>
      <c r="BQ26" s="404"/>
      <c r="BR26" s="404"/>
      <c r="BS26" s="404"/>
      <c r="BT26" s="404"/>
      <c r="BU26" s="404"/>
      <c r="BV26" s="405"/>
      <c r="BW26" s="181" t="s">
        <v>35</v>
      </c>
      <c r="BX26" s="182"/>
      <c r="BY26" s="177">
        <f>IF(BP29=1,AG26,IFERROR(LOOKUP(BP25,'標準報酬等級表-短期'!$N$10:$Q$59,'標準報酬等級表-短期'!$B$10:$B$59),""))</f>
        <v>12</v>
      </c>
      <c r="BZ26" s="178"/>
      <c r="CA26" s="173">
        <f>IF(BP29=1,AI26,IFERROR(LOOKUP(BP25,'標準報酬等級表-短期'!$N$10:$Q$59,'標準報酬等級表-短期'!$L$10:$L$59)/1000,""))</f>
        <v>150</v>
      </c>
      <c r="CB26" s="174"/>
      <c r="CC26" s="174"/>
      <c r="CD26" s="174"/>
      <c r="CE26" s="205" t="s">
        <v>36</v>
      </c>
      <c r="CF26" s="206"/>
    </row>
    <row r="27" spans="2:84" ht="10.5" customHeight="1">
      <c r="B27" s="378"/>
      <c r="C27" s="379"/>
      <c r="D27" s="379"/>
      <c r="E27" s="379"/>
      <c r="F27" s="380"/>
      <c r="G27" s="354"/>
      <c r="H27" s="355"/>
      <c r="I27" s="355"/>
      <c r="J27" s="356"/>
      <c r="K27" s="96"/>
      <c r="L27" s="152">
        <v>0</v>
      </c>
      <c r="M27" s="153">
        <v>0</v>
      </c>
      <c r="N27" s="154">
        <v>0</v>
      </c>
      <c r="O27" s="155">
        <v>0</v>
      </c>
      <c r="P27" s="156">
        <v>0</v>
      </c>
      <c r="Q27" s="155">
        <v>0</v>
      </c>
      <c r="R27" s="157">
        <v>0</v>
      </c>
      <c r="S27" s="388"/>
      <c r="T27" s="390"/>
      <c r="U27" s="390"/>
      <c r="V27" s="390"/>
      <c r="W27" s="390"/>
      <c r="X27" s="390"/>
      <c r="Y27" s="390"/>
      <c r="Z27" s="390"/>
      <c r="AA27" s="390"/>
      <c r="AB27" s="390"/>
      <c r="AC27" s="390"/>
      <c r="AD27" s="402"/>
      <c r="AE27" s="183"/>
      <c r="AF27" s="302"/>
      <c r="AG27" s="481"/>
      <c r="AH27" s="482"/>
      <c r="AI27" s="457"/>
      <c r="AJ27" s="458"/>
      <c r="AK27" s="458"/>
      <c r="AL27" s="458"/>
      <c r="AM27" s="207"/>
      <c r="AN27" s="411"/>
      <c r="AO27" s="169"/>
      <c r="AP27" s="170"/>
      <c r="AQ27" s="419"/>
      <c r="AR27" s="417"/>
      <c r="AS27" s="97"/>
      <c r="AT27" s="83"/>
      <c r="AU27" s="199"/>
      <c r="AV27" s="200"/>
      <c r="AW27" s="200"/>
      <c r="AX27" s="200"/>
      <c r="AY27" s="200"/>
      <c r="AZ27" s="200"/>
      <c r="BA27" s="194"/>
      <c r="BB27" s="199"/>
      <c r="BC27" s="200"/>
      <c r="BD27" s="200"/>
      <c r="BE27" s="200"/>
      <c r="BF27" s="200"/>
      <c r="BG27" s="200"/>
      <c r="BH27" s="194"/>
      <c r="BI27" s="191"/>
      <c r="BJ27" s="192"/>
      <c r="BK27" s="192"/>
      <c r="BL27" s="192"/>
      <c r="BM27" s="192"/>
      <c r="BN27" s="192"/>
      <c r="BO27" s="188"/>
      <c r="BP27" s="403"/>
      <c r="BQ27" s="404"/>
      <c r="BR27" s="404"/>
      <c r="BS27" s="404"/>
      <c r="BT27" s="404"/>
      <c r="BU27" s="404"/>
      <c r="BV27" s="405"/>
      <c r="BW27" s="183"/>
      <c r="BX27" s="184"/>
      <c r="BY27" s="179"/>
      <c r="BZ27" s="180"/>
      <c r="CA27" s="175"/>
      <c r="CB27" s="176"/>
      <c r="CC27" s="176"/>
      <c r="CD27" s="176"/>
      <c r="CE27" s="207"/>
      <c r="CF27" s="208"/>
    </row>
    <row r="28" spans="2:84" ht="19.5" customHeight="1">
      <c r="B28" s="378"/>
      <c r="C28" s="379"/>
      <c r="D28" s="379"/>
      <c r="E28" s="379"/>
      <c r="F28" s="380"/>
      <c r="G28" s="284" t="s">
        <v>77</v>
      </c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6"/>
      <c r="S28" s="295" t="s">
        <v>78</v>
      </c>
      <c r="T28" s="296"/>
      <c r="U28" s="296"/>
      <c r="V28" s="297"/>
      <c r="W28" s="435"/>
      <c r="X28" s="436"/>
      <c r="Y28" s="395">
        <v>4</v>
      </c>
      <c r="Z28" s="396"/>
      <c r="AA28" s="396"/>
      <c r="AB28" s="395"/>
      <c r="AC28" s="396"/>
      <c r="AD28" s="399"/>
      <c r="AE28" s="201" t="s">
        <v>42</v>
      </c>
      <c r="AF28" s="202"/>
      <c r="AG28" s="293" t="str">
        <f>IF(OR(S28="41(短期)",AG26=""),"",IF(AG26&lt;4,1,IF((AG26-3)&gt;=32,32,AG26-3)))</f>
        <v/>
      </c>
      <c r="AH28" s="294"/>
      <c r="AI28" s="160" t="str">
        <f>IF($AG$28="","",LEFT(VLOOKUP($AG$28,'標準報酬等級表-厚年・退職等'!$B$10:$L$59,11,FALSE),3))</f>
        <v/>
      </c>
      <c r="AJ28" s="161"/>
      <c r="AK28" s="161"/>
      <c r="AL28" s="161"/>
      <c r="AM28" s="476"/>
      <c r="AN28" s="477"/>
      <c r="AO28" s="305" t="s">
        <v>39</v>
      </c>
      <c r="AP28" s="306"/>
      <c r="AQ28" s="100" t="str">
        <f>IF(AND(G24=37,Y28&lt;&gt;4,BP29="",OR((O25*10+P25)=1,(O25*10+P25)&gt;=11)),1,IF(AND(G24=37,Y28&lt;&gt;4,BP29="",(O25*10+P25)&gt;=2),0,""))</f>
        <v/>
      </c>
      <c r="AR28" s="101" t="str">
        <f>IF(AND(G24=37,Y28&lt;&gt;4,BP29="",(O25*10+P25)=1),(O25*10+P25+1),IF(AND(G24=37,Y28&lt;&gt;4,BP29="",(O25*10+P25)&gt;=2),RIGHT((O25*10+P25-1),1),""))</f>
        <v/>
      </c>
      <c r="AS28" s="102"/>
      <c r="AT28" s="103"/>
      <c r="AU28" s="195"/>
      <c r="AV28" s="196"/>
      <c r="AW28" s="196"/>
      <c r="AX28" s="196"/>
      <c r="AY28" s="196"/>
      <c r="AZ28" s="196"/>
      <c r="BA28" s="104"/>
      <c r="BB28" s="195"/>
      <c r="BC28" s="196"/>
      <c r="BD28" s="196"/>
      <c r="BE28" s="196"/>
      <c r="BF28" s="196"/>
      <c r="BG28" s="196"/>
      <c r="BH28" s="105"/>
      <c r="BI28" s="185">
        <f>AU28+BB28</f>
        <v>0</v>
      </c>
      <c r="BJ28" s="186"/>
      <c r="BK28" s="186"/>
      <c r="BL28" s="186"/>
      <c r="BM28" s="186"/>
      <c r="BN28" s="186"/>
      <c r="BO28" s="106"/>
      <c r="BP28" s="406"/>
      <c r="BQ28" s="407"/>
      <c r="BR28" s="407"/>
      <c r="BS28" s="407"/>
      <c r="BT28" s="407"/>
      <c r="BU28" s="407"/>
      <c r="BV28" s="408"/>
      <c r="BW28" s="201" t="s">
        <v>38</v>
      </c>
      <c r="BX28" s="202"/>
      <c r="BY28" s="293" t="str">
        <f>IF(S28="41(短期)","",IF(BP29=1,AG28,IFERROR(LOOKUP(BP25,'標準報酬等級表-厚年・退職等'!$N$10:$Q$41,'標準報酬等級表-厚年・退職等'!$B$10:$B$41),"")))</f>
        <v/>
      </c>
      <c r="BZ28" s="294"/>
      <c r="CA28" s="171" t="str">
        <f>IF(BY28="","",IF(BP29=1,AI28,IFERROR(LOOKUP(BP25,'標準報酬等級表-厚年・退職等'!$N$10:$Q$41,'標準報酬等級表-厚年・退職等'!$L$10:$L$41)/1000,"")))</f>
        <v/>
      </c>
      <c r="CB28" s="172"/>
      <c r="CC28" s="172"/>
      <c r="CD28" s="172"/>
      <c r="CE28" s="105"/>
      <c r="CF28" s="104"/>
    </row>
    <row r="29" spans="2:84" ht="19.5" customHeight="1" thickBot="1">
      <c r="B29" s="381"/>
      <c r="C29" s="382"/>
      <c r="D29" s="382"/>
      <c r="E29" s="382"/>
      <c r="F29" s="383"/>
      <c r="G29" s="271" t="s">
        <v>77</v>
      </c>
      <c r="H29" s="391"/>
      <c r="I29" s="391"/>
      <c r="J29" s="391"/>
      <c r="K29" s="391"/>
      <c r="L29" s="391"/>
      <c r="M29" s="391"/>
      <c r="N29" s="391"/>
      <c r="O29" s="391"/>
      <c r="P29" s="391"/>
      <c r="Q29" s="391"/>
      <c r="R29" s="392"/>
      <c r="S29" s="298"/>
      <c r="T29" s="299"/>
      <c r="U29" s="299"/>
      <c r="V29" s="300"/>
      <c r="W29" s="437"/>
      <c r="X29" s="438"/>
      <c r="Y29" s="397"/>
      <c r="Z29" s="398"/>
      <c r="AA29" s="398"/>
      <c r="AB29" s="397"/>
      <c r="AC29" s="398"/>
      <c r="AD29" s="400"/>
      <c r="AE29" s="274" t="s">
        <v>40</v>
      </c>
      <c r="AF29" s="275"/>
      <c r="AG29" s="276" t="str">
        <f>AG28</f>
        <v/>
      </c>
      <c r="AH29" s="277"/>
      <c r="AI29" s="278" t="str">
        <f>AI28</f>
        <v/>
      </c>
      <c r="AJ29" s="279"/>
      <c r="AK29" s="279"/>
      <c r="AL29" s="279"/>
      <c r="AM29" s="526"/>
      <c r="AN29" s="527"/>
      <c r="AO29" s="274" t="s">
        <v>41</v>
      </c>
      <c r="AP29" s="280"/>
      <c r="AQ29" s="280"/>
      <c r="AR29" s="280"/>
      <c r="AS29" s="280"/>
      <c r="AT29" s="275"/>
      <c r="AU29" s="203" t="str">
        <f>IF(OR(BP29&lt;&gt;"",Y28=4),"",SUM(AU24:AU28))</f>
        <v/>
      </c>
      <c r="AV29" s="204"/>
      <c r="AW29" s="204"/>
      <c r="AX29" s="204"/>
      <c r="AY29" s="204"/>
      <c r="AZ29" s="204"/>
      <c r="BA29" s="109"/>
      <c r="BB29" s="203" t="str">
        <f>IF(OR(BP29&lt;&gt;"",Y28=4),"",SUM(BB24:BB28))</f>
        <v/>
      </c>
      <c r="BC29" s="204"/>
      <c r="BD29" s="204"/>
      <c r="BE29" s="204"/>
      <c r="BF29" s="204"/>
      <c r="BG29" s="204"/>
      <c r="BH29" s="110"/>
      <c r="BI29" s="203" t="str">
        <f>IF(OR(BP29&lt;&gt;"",Y28=4),"",SUM(BI24:BI28))</f>
        <v/>
      </c>
      <c r="BJ29" s="367"/>
      <c r="BK29" s="367"/>
      <c r="BL29" s="367"/>
      <c r="BM29" s="367"/>
      <c r="BN29" s="367"/>
      <c r="BO29" s="111"/>
      <c r="BP29" s="359"/>
      <c r="BQ29" s="360"/>
      <c r="BR29" s="360"/>
      <c r="BS29" s="361"/>
      <c r="BT29" s="362">
        <f>IF(OR($Y$28=4,BP29&lt;&gt;""),1,"")</f>
        <v>1</v>
      </c>
      <c r="BU29" s="363"/>
      <c r="BV29" s="364"/>
      <c r="BW29" s="274" t="s">
        <v>40</v>
      </c>
      <c r="BX29" s="275"/>
      <c r="BY29" s="365" t="str">
        <f>BY28</f>
        <v/>
      </c>
      <c r="BZ29" s="366"/>
      <c r="CA29" s="357" t="str">
        <f>CA28</f>
        <v/>
      </c>
      <c r="CB29" s="358"/>
      <c r="CC29" s="358"/>
      <c r="CD29" s="358"/>
      <c r="CE29" s="112"/>
      <c r="CF29" s="113"/>
    </row>
    <row r="30" spans="2:84" ht="9.75" customHeight="1">
      <c r="B30" s="378"/>
      <c r="C30" s="379"/>
      <c r="D30" s="379"/>
      <c r="E30" s="379"/>
      <c r="F30" s="380"/>
      <c r="G30" s="384"/>
      <c r="H30" s="385"/>
      <c r="I30" s="385"/>
      <c r="J30" s="386"/>
      <c r="K30" s="125" t="s">
        <v>29</v>
      </c>
      <c r="L30" s="86"/>
      <c r="M30" s="87"/>
      <c r="N30" s="88" t="s">
        <v>2</v>
      </c>
      <c r="O30" s="89"/>
      <c r="P30" s="90" t="s">
        <v>30</v>
      </c>
      <c r="Q30" s="89"/>
      <c r="R30" s="91" t="s">
        <v>31</v>
      </c>
      <c r="S30" s="387"/>
      <c r="T30" s="389"/>
      <c r="U30" s="389"/>
      <c r="V30" s="389"/>
      <c r="W30" s="389"/>
      <c r="X30" s="389"/>
      <c r="Y30" s="389"/>
      <c r="Z30" s="389"/>
      <c r="AA30" s="389"/>
      <c r="AB30" s="389"/>
      <c r="AC30" s="389"/>
      <c r="AD30" s="401"/>
      <c r="AE30" s="420"/>
      <c r="AF30" s="421"/>
      <c r="AG30" s="114" t="s">
        <v>29</v>
      </c>
      <c r="AH30" s="115"/>
      <c r="AI30" s="116"/>
      <c r="AJ30" s="117" t="s">
        <v>2</v>
      </c>
      <c r="AK30" s="116"/>
      <c r="AL30" s="118"/>
      <c r="AM30" s="118"/>
      <c r="AN30" s="93" t="s">
        <v>32</v>
      </c>
      <c r="AO30" s="167" t="s">
        <v>33</v>
      </c>
      <c r="AP30" s="168"/>
      <c r="AQ30" s="119"/>
      <c r="AR30" s="91" t="s">
        <v>32</v>
      </c>
      <c r="AS30" s="120"/>
      <c r="AT30" s="121"/>
      <c r="AU30" s="414"/>
      <c r="AV30" s="415"/>
      <c r="AW30" s="415"/>
      <c r="AX30" s="415"/>
      <c r="AY30" s="415"/>
      <c r="AZ30" s="415"/>
      <c r="BA30" s="122" t="s">
        <v>34</v>
      </c>
      <c r="BB30" s="414"/>
      <c r="BC30" s="422"/>
      <c r="BD30" s="422"/>
      <c r="BE30" s="422"/>
      <c r="BF30" s="422"/>
      <c r="BG30" s="422"/>
      <c r="BH30" s="122" t="s">
        <v>34</v>
      </c>
      <c r="BI30" s="368">
        <f>AU30+BB30</f>
        <v>0</v>
      </c>
      <c r="BJ30" s="369"/>
      <c r="BK30" s="369"/>
      <c r="BL30" s="369"/>
      <c r="BM30" s="369"/>
      <c r="BN30" s="369"/>
      <c r="BO30" s="122" t="s">
        <v>34</v>
      </c>
      <c r="BP30" s="123"/>
      <c r="BQ30" s="115"/>
      <c r="BR30" s="115"/>
      <c r="BS30" s="115"/>
      <c r="BT30" s="115"/>
      <c r="BU30" s="115"/>
      <c r="BV30" s="92" t="s">
        <v>34</v>
      </c>
      <c r="BW30" s="372"/>
      <c r="BX30" s="373"/>
      <c r="BY30" s="373"/>
      <c r="BZ30" s="373"/>
      <c r="CA30" s="373"/>
      <c r="CB30" s="373"/>
      <c r="CC30" s="373"/>
      <c r="CD30" s="373"/>
      <c r="CE30" s="373"/>
      <c r="CF30" s="374"/>
    </row>
    <row r="31" spans="2:84" ht="10.5" customHeight="1" thickBot="1">
      <c r="B31" s="378"/>
      <c r="C31" s="379"/>
      <c r="D31" s="379"/>
      <c r="E31" s="379"/>
      <c r="F31" s="380"/>
      <c r="G31" s="338"/>
      <c r="H31" s="299"/>
      <c r="I31" s="299"/>
      <c r="J31" s="339"/>
      <c r="K31" s="78"/>
      <c r="L31" s="148"/>
      <c r="M31" s="34"/>
      <c r="N31" s="149"/>
      <c r="O31" s="33"/>
      <c r="P31" s="150"/>
      <c r="Q31" s="33"/>
      <c r="R31" s="151"/>
      <c r="S31" s="388"/>
      <c r="T31" s="390"/>
      <c r="U31" s="390"/>
      <c r="V31" s="390"/>
      <c r="W31" s="390"/>
      <c r="X31" s="390"/>
      <c r="Y31" s="390"/>
      <c r="Z31" s="390"/>
      <c r="AA31" s="390"/>
      <c r="AB31" s="390"/>
      <c r="AC31" s="390"/>
      <c r="AD31" s="402"/>
      <c r="AE31" s="309"/>
      <c r="AF31" s="310"/>
      <c r="AG31" s="158"/>
      <c r="AH31" s="30"/>
      <c r="AI31" s="31"/>
      <c r="AJ31" s="31"/>
      <c r="AK31" s="31"/>
      <c r="AL31" s="269"/>
      <c r="AM31" s="270"/>
      <c r="AN31" s="79"/>
      <c r="AO31" s="169"/>
      <c r="AP31" s="170"/>
      <c r="AQ31" s="80" t="str">
        <f>IF(AND(G30=37,Y34&lt;&gt;4,BP35="",(O31*10+P31)&gt;=1,(O31*10+P31)&lt;=3),1,IF(AND(G30=37,Y34&lt;&gt;4,BP35="",(O31*10+P31)&gt;=4),0,IF(AND(Y34=4,BP35=""),O31,"")))</f>
        <v/>
      </c>
      <c r="AR31" s="81" t="str">
        <f>IF(AND(G30=37,Y34&lt;&gt;4,BP35="",(O31*10+P31)&gt;=1,(O31*10+P31)&lt;=3),(O31*10+P31-1),IF(AND(G30=37,Y34&lt;&gt;4,BP35="",(O31*10+P31)&gt;=4),(O31*10+P31-3),IF(AND(Y34=4,BP35=""),P31,"")))</f>
        <v/>
      </c>
      <c r="AS31" s="82"/>
      <c r="AT31" s="83"/>
      <c r="AU31" s="211"/>
      <c r="AV31" s="212"/>
      <c r="AW31" s="212"/>
      <c r="AX31" s="212"/>
      <c r="AY31" s="212"/>
      <c r="AZ31" s="212"/>
      <c r="BA31" s="84"/>
      <c r="BB31" s="423"/>
      <c r="BC31" s="424"/>
      <c r="BD31" s="424"/>
      <c r="BE31" s="424"/>
      <c r="BF31" s="424"/>
      <c r="BG31" s="424"/>
      <c r="BH31" s="84"/>
      <c r="BI31" s="370"/>
      <c r="BJ31" s="371"/>
      <c r="BK31" s="371"/>
      <c r="BL31" s="371"/>
      <c r="BM31" s="371"/>
      <c r="BN31" s="371"/>
      <c r="BO31" s="84"/>
      <c r="BP31" s="403" t="str">
        <f>IF(BP35="",IFERROR(ROUNDDOWN(AVERAGEIF(BI30:BN34,"&gt;0"),0),""),AU30)</f>
        <v/>
      </c>
      <c r="BQ31" s="404"/>
      <c r="BR31" s="404"/>
      <c r="BS31" s="404"/>
      <c r="BT31" s="404"/>
      <c r="BU31" s="404"/>
      <c r="BV31" s="405"/>
      <c r="BW31" s="375"/>
      <c r="BX31" s="376"/>
      <c r="BY31" s="376"/>
      <c r="BZ31" s="376"/>
      <c r="CA31" s="376"/>
      <c r="CB31" s="376"/>
      <c r="CC31" s="376"/>
      <c r="CD31" s="376"/>
      <c r="CE31" s="376"/>
      <c r="CF31" s="377"/>
    </row>
    <row r="32" spans="2:84" ht="9.75" customHeight="1">
      <c r="B32" s="378"/>
      <c r="C32" s="379"/>
      <c r="D32" s="379"/>
      <c r="E32" s="379"/>
      <c r="F32" s="380"/>
      <c r="G32" s="351"/>
      <c r="H32" s="352"/>
      <c r="I32" s="352"/>
      <c r="J32" s="353"/>
      <c r="K32" s="85" t="s">
        <v>29</v>
      </c>
      <c r="L32" s="86"/>
      <c r="M32" s="87"/>
      <c r="N32" s="88" t="s">
        <v>2</v>
      </c>
      <c r="O32" s="89"/>
      <c r="P32" s="90" t="s">
        <v>30</v>
      </c>
      <c r="Q32" s="89"/>
      <c r="R32" s="91" t="s">
        <v>31</v>
      </c>
      <c r="S32" s="387"/>
      <c r="T32" s="389"/>
      <c r="U32" s="389"/>
      <c r="V32" s="389"/>
      <c r="W32" s="389"/>
      <c r="X32" s="389"/>
      <c r="Y32" s="389"/>
      <c r="Z32" s="389"/>
      <c r="AA32" s="389"/>
      <c r="AB32" s="389"/>
      <c r="AC32" s="389"/>
      <c r="AD32" s="401"/>
      <c r="AE32" s="478" t="s">
        <v>35</v>
      </c>
      <c r="AF32" s="479"/>
      <c r="AG32" s="480"/>
      <c r="AH32" s="385"/>
      <c r="AI32" s="455" t="str">
        <f>IF($AG$32="","",LEFT(VLOOKUP($AG$32,'標準報酬等級表-短期'!$B$10:$L$59,11,FALSE),3))</f>
        <v/>
      </c>
      <c r="AJ32" s="456"/>
      <c r="AK32" s="456"/>
      <c r="AL32" s="456"/>
      <c r="AM32" s="409" t="s">
        <v>36</v>
      </c>
      <c r="AN32" s="410"/>
      <c r="AO32" s="167" t="s">
        <v>37</v>
      </c>
      <c r="AP32" s="168"/>
      <c r="AQ32" s="418" t="str">
        <f>IF(AND(G30=37,Y34&lt;&gt;4,BP35="",OR((O31*10+P31)&lt;=2,(O31*10+P31)=12)),1,IF(AND(G30=37,Y34&lt;&gt;4,BP35="",(O31*10+P31)&gt;=3),0,""))</f>
        <v/>
      </c>
      <c r="AR32" s="416" t="str">
        <f>IF(AND(G30=37,Y34&lt;&gt;4,BP35="",(O31*10+P31)&gt;=1,(O31*10+P31)&lt;=2),(O31*10+P31),IF(AND(G30=37,Y34&lt;&gt;4,BP35="",(O31*10+P31)&gt;=3),RIGHT((O31*10+P31-2),1),""))</f>
        <v/>
      </c>
      <c r="AS32" s="94"/>
      <c r="AT32" s="95"/>
      <c r="AU32" s="197"/>
      <c r="AV32" s="198"/>
      <c r="AW32" s="198"/>
      <c r="AX32" s="198"/>
      <c r="AY32" s="198"/>
      <c r="AZ32" s="198"/>
      <c r="BA32" s="193"/>
      <c r="BB32" s="197"/>
      <c r="BC32" s="198"/>
      <c r="BD32" s="198"/>
      <c r="BE32" s="198"/>
      <c r="BF32" s="198"/>
      <c r="BG32" s="198"/>
      <c r="BH32" s="193"/>
      <c r="BI32" s="189">
        <f>AU32+BB32</f>
        <v>0</v>
      </c>
      <c r="BJ32" s="190"/>
      <c r="BK32" s="190"/>
      <c r="BL32" s="190"/>
      <c r="BM32" s="190"/>
      <c r="BN32" s="190"/>
      <c r="BO32" s="187"/>
      <c r="BP32" s="403"/>
      <c r="BQ32" s="404"/>
      <c r="BR32" s="404"/>
      <c r="BS32" s="404"/>
      <c r="BT32" s="404"/>
      <c r="BU32" s="404"/>
      <c r="BV32" s="405"/>
      <c r="BW32" s="181" t="s">
        <v>35</v>
      </c>
      <c r="BX32" s="182"/>
      <c r="BY32" s="177" t="str">
        <f>IF(BP35=1,AG32,IFERROR(LOOKUP(BP31,'標準報酬等級表-短期'!$N$10:$Q$59,'標準報酬等級表-短期'!$B$10:$B$59),""))</f>
        <v/>
      </c>
      <c r="BZ32" s="178"/>
      <c r="CA32" s="173" t="str">
        <f>IF(BP35=1,AI32,IFERROR(LOOKUP(BP31,'標準報酬等級表-短期'!$N$10:$Q$59,'標準報酬等級表-短期'!$L$10:$L$59)/1000,""))</f>
        <v/>
      </c>
      <c r="CB32" s="174"/>
      <c r="CC32" s="174"/>
      <c r="CD32" s="174"/>
      <c r="CE32" s="205" t="s">
        <v>36</v>
      </c>
      <c r="CF32" s="206"/>
    </row>
    <row r="33" spans="2:84" ht="10.5" customHeight="1">
      <c r="B33" s="378"/>
      <c r="C33" s="379"/>
      <c r="D33" s="379"/>
      <c r="E33" s="379"/>
      <c r="F33" s="380"/>
      <c r="G33" s="354"/>
      <c r="H33" s="355"/>
      <c r="I33" s="355"/>
      <c r="J33" s="356"/>
      <c r="K33" s="96"/>
      <c r="L33" s="152"/>
      <c r="M33" s="153"/>
      <c r="N33" s="154"/>
      <c r="O33" s="155"/>
      <c r="P33" s="156"/>
      <c r="Q33" s="155"/>
      <c r="R33" s="157"/>
      <c r="S33" s="388"/>
      <c r="T33" s="390"/>
      <c r="U33" s="390"/>
      <c r="V33" s="390"/>
      <c r="W33" s="390"/>
      <c r="X33" s="390"/>
      <c r="Y33" s="390"/>
      <c r="Z33" s="390"/>
      <c r="AA33" s="390"/>
      <c r="AB33" s="390"/>
      <c r="AC33" s="390"/>
      <c r="AD33" s="402"/>
      <c r="AE33" s="183"/>
      <c r="AF33" s="302"/>
      <c r="AG33" s="481"/>
      <c r="AH33" s="482"/>
      <c r="AI33" s="457"/>
      <c r="AJ33" s="458"/>
      <c r="AK33" s="458"/>
      <c r="AL33" s="458"/>
      <c r="AM33" s="207"/>
      <c r="AN33" s="411"/>
      <c r="AO33" s="169"/>
      <c r="AP33" s="170"/>
      <c r="AQ33" s="419"/>
      <c r="AR33" s="417"/>
      <c r="AS33" s="97"/>
      <c r="AT33" s="83"/>
      <c r="AU33" s="199"/>
      <c r="AV33" s="200"/>
      <c r="AW33" s="200"/>
      <c r="AX33" s="200"/>
      <c r="AY33" s="200"/>
      <c r="AZ33" s="200"/>
      <c r="BA33" s="194"/>
      <c r="BB33" s="199"/>
      <c r="BC33" s="200"/>
      <c r="BD33" s="200"/>
      <c r="BE33" s="200"/>
      <c r="BF33" s="200"/>
      <c r="BG33" s="200"/>
      <c r="BH33" s="194"/>
      <c r="BI33" s="191"/>
      <c r="BJ33" s="192"/>
      <c r="BK33" s="192"/>
      <c r="BL33" s="192"/>
      <c r="BM33" s="192"/>
      <c r="BN33" s="192"/>
      <c r="BO33" s="188"/>
      <c r="BP33" s="403"/>
      <c r="BQ33" s="404"/>
      <c r="BR33" s="404"/>
      <c r="BS33" s="404"/>
      <c r="BT33" s="404"/>
      <c r="BU33" s="404"/>
      <c r="BV33" s="405"/>
      <c r="BW33" s="183"/>
      <c r="BX33" s="184"/>
      <c r="BY33" s="179"/>
      <c r="BZ33" s="180"/>
      <c r="CA33" s="175"/>
      <c r="CB33" s="176"/>
      <c r="CC33" s="176"/>
      <c r="CD33" s="176"/>
      <c r="CE33" s="207"/>
      <c r="CF33" s="208"/>
    </row>
    <row r="34" spans="2:84" ht="19.5" customHeight="1">
      <c r="B34" s="378"/>
      <c r="C34" s="379"/>
      <c r="D34" s="379"/>
      <c r="E34" s="379"/>
      <c r="F34" s="380"/>
      <c r="G34" s="284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6"/>
      <c r="S34" s="295"/>
      <c r="T34" s="296"/>
      <c r="U34" s="296"/>
      <c r="V34" s="297"/>
      <c r="W34" s="435"/>
      <c r="X34" s="436"/>
      <c r="Y34" s="395"/>
      <c r="Z34" s="396"/>
      <c r="AA34" s="396"/>
      <c r="AB34" s="395"/>
      <c r="AC34" s="396"/>
      <c r="AD34" s="399"/>
      <c r="AE34" s="201" t="s">
        <v>42</v>
      </c>
      <c r="AF34" s="202"/>
      <c r="AG34" s="293" t="str">
        <f>IF(OR(S34="41(短期)",AG32=""),"",IF(AG32&lt;4,1,IF((AG32-3)&gt;=32,32,AG32-3)))</f>
        <v/>
      </c>
      <c r="AH34" s="294"/>
      <c r="AI34" s="160" t="str">
        <f>IF($AG$34="","",LEFT(VLOOKUP($AG$34,'標準報酬等級表-厚年・退職等'!$B$10:$L$59,11,FALSE),3))</f>
        <v/>
      </c>
      <c r="AJ34" s="161"/>
      <c r="AK34" s="161"/>
      <c r="AL34" s="161"/>
      <c r="AM34" s="476"/>
      <c r="AN34" s="477"/>
      <c r="AO34" s="305" t="s">
        <v>39</v>
      </c>
      <c r="AP34" s="306"/>
      <c r="AQ34" s="100" t="str">
        <f>IF(AND(G30=37,Y34&lt;&gt;4,BP35="",OR((O31*10+P31)=1,(O31*10+P31)&gt;=11)),1,IF(AND(G30=37,Y34&lt;&gt;4,BP35="",(O31*10+P31)&gt;=2),0,""))</f>
        <v/>
      </c>
      <c r="AR34" s="101" t="str">
        <f>IF(AND(G30=37,Y34&lt;&gt;4,BP35="",(O31*10+P31)=1),(O31*10+P31+1),IF(AND(G30=37,Y34&lt;&gt;4,BP35="",(O31*10+P31)&gt;=2),RIGHT((O31*10+P31-1),1),""))</f>
        <v/>
      </c>
      <c r="AS34" s="102"/>
      <c r="AT34" s="103"/>
      <c r="AU34" s="195"/>
      <c r="AV34" s="196"/>
      <c r="AW34" s="196"/>
      <c r="AX34" s="196"/>
      <c r="AY34" s="196"/>
      <c r="AZ34" s="196"/>
      <c r="BA34" s="104"/>
      <c r="BB34" s="195"/>
      <c r="BC34" s="196"/>
      <c r="BD34" s="196"/>
      <c r="BE34" s="196"/>
      <c r="BF34" s="196"/>
      <c r="BG34" s="196"/>
      <c r="BH34" s="105"/>
      <c r="BI34" s="185">
        <f>AU34+BB34</f>
        <v>0</v>
      </c>
      <c r="BJ34" s="186"/>
      <c r="BK34" s="186"/>
      <c r="BL34" s="186"/>
      <c r="BM34" s="186"/>
      <c r="BN34" s="186"/>
      <c r="BO34" s="106"/>
      <c r="BP34" s="406"/>
      <c r="BQ34" s="407"/>
      <c r="BR34" s="407"/>
      <c r="BS34" s="407"/>
      <c r="BT34" s="407"/>
      <c r="BU34" s="407"/>
      <c r="BV34" s="408"/>
      <c r="BW34" s="201" t="s">
        <v>38</v>
      </c>
      <c r="BX34" s="202"/>
      <c r="BY34" s="293" t="str">
        <f>IF(S34="41(短期)","",IF(BP35=1,AG34,IFERROR(LOOKUP(BP31,'標準報酬等級表-厚年・退職等'!$N$10:$Q$41,'標準報酬等級表-厚年・退職等'!$B$10:$B$41),"")))</f>
        <v/>
      </c>
      <c r="BZ34" s="294"/>
      <c r="CA34" s="171" t="str">
        <f>IF(BY34="","",IF(BP35=1,AI34,IFERROR(LOOKUP(BP31,'標準報酬等級表-厚年・退職等'!$N$10:$Q$41,'標準報酬等級表-厚年・退職等'!$L$10:$L$41)/1000,"")))</f>
        <v/>
      </c>
      <c r="CB34" s="172"/>
      <c r="CC34" s="172"/>
      <c r="CD34" s="172"/>
      <c r="CE34" s="105"/>
      <c r="CF34" s="104"/>
    </row>
    <row r="35" spans="2:84" ht="19.5" customHeight="1" thickBot="1">
      <c r="B35" s="381"/>
      <c r="C35" s="382"/>
      <c r="D35" s="382"/>
      <c r="E35" s="382"/>
      <c r="F35" s="383"/>
      <c r="G35" s="27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2"/>
      <c r="S35" s="298"/>
      <c r="T35" s="299"/>
      <c r="U35" s="299"/>
      <c r="V35" s="300"/>
      <c r="W35" s="437"/>
      <c r="X35" s="438"/>
      <c r="Y35" s="397"/>
      <c r="Z35" s="398"/>
      <c r="AA35" s="398"/>
      <c r="AB35" s="397"/>
      <c r="AC35" s="398"/>
      <c r="AD35" s="400"/>
      <c r="AE35" s="274" t="s">
        <v>40</v>
      </c>
      <c r="AF35" s="275"/>
      <c r="AG35" s="276" t="str">
        <f>AG34</f>
        <v/>
      </c>
      <c r="AH35" s="277"/>
      <c r="AI35" s="278" t="str">
        <f>AI34</f>
        <v/>
      </c>
      <c r="AJ35" s="279"/>
      <c r="AK35" s="279"/>
      <c r="AL35" s="279"/>
      <c r="AM35" s="526"/>
      <c r="AN35" s="527"/>
      <c r="AO35" s="274" t="s">
        <v>41</v>
      </c>
      <c r="AP35" s="280"/>
      <c r="AQ35" s="280"/>
      <c r="AR35" s="280"/>
      <c r="AS35" s="280"/>
      <c r="AT35" s="275"/>
      <c r="AU35" s="203">
        <f>IF(OR(BP35&lt;&gt;"",Y34=4),"",SUM(AU30:AU34))</f>
        <v>0</v>
      </c>
      <c r="AV35" s="204"/>
      <c r="AW35" s="204"/>
      <c r="AX35" s="204"/>
      <c r="AY35" s="204"/>
      <c r="AZ35" s="204"/>
      <c r="BA35" s="109"/>
      <c r="BB35" s="203">
        <f>IF(OR(BP35&lt;&gt;"",Y34=4),"",SUM(BB30:BB34))</f>
        <v>0</v>
      </c>
      <c r="BC35" s="204"/>
      <c r="BD35" s="204"/>
      <c r="BE35" s="204"/>
      <c r="BF35" s="204"/>
      <c r="BG35" s="204"/>
      <c r="BH35" s="110"/>
      <c r="BI35" s="203">
        <f>IF(OR(BP35&lt;&gt;"",Y34=4),"",SUM(BI30:BI34))</f>
        <v>0</v>
      </c>
      <c r="BJ35" s="367"/>
      <c r="BK35" s="367"/>
      <c r="BL35" s="367"/>
      <c r="BM35" s="367"/>
      <c r="BN35" s="367"/>
      <c r="BO35" s="111"/>
      <c r="BP35" s="359"/>
      <c r="BQ35" s="360"/>
      <c r="BR35" s="360"/>
      <c r="BS35" s="361"/>
      <c r="BT35" s="362" t="str">
        <f>IF(OR($Y$34=4,BP35&lt;&gt;""),1,"")</f>
        <v/>
      </c>
      <c r="BU35" s="363"/>
      <c r="BV35" s="364"/>
      <c r="BW35" s="274" t="s">
        <v>40</v>
      </c>
      <c r="BX35" s="275"/>
      <c r="BY35" s="365" t="str">
        <f>BY34</f>
        <v/>
      </c>
      <c r="BZ35" s="366"/>
      <c r="CA35" s="357" t="str">
        <f>CA34</f>
        <v/>
      </c>
      <c r="CB35" s="358"/>
      <c r="CC35" s="358"/>
      <c r="CD35" s="358"/>
      <c r="CE35" s="112"/>
      <c r="CF35" s="113"/>
    </row>
    <row r="36" spans="2:84" ht="9.75" customHeight="1">
      <c r="B36" s="425"/>
      <c r="C36" s="426"/>
      <c r="D36" s="426"/>
      <c r="E36" s="426"/>
      <c r="F36" s="427"/>
      <c r="G36" s="384"/>
      <c r="H36" s="385"/>
      <c r="I36" s="385"/>
      <c r="J36" s="386"/>
      <c r="K36" s="85" t="s">
        <v>29</v>
      </c>
      <c r="L36" s="86"/>
      <c r="M36" s="87"/>
      <c r="N36" s="88" t="s">
        <v>2</v>
      </c>
      <c r="O36" s="89"/>
      <c r="P36" s="90" t="s">
        <v>30</v>
      </c>
      <c r="Q36" s="89"/>
      <c r="R36" s="91" t="s">
        <v>31</v>
      </c>
      <c r="S36" s="387"/>
      <c r="T36" s="389"/>
      <c r="U36" s="389"/>
      <c r="V36" s="389"/>
      <c r="W36" s="389"/>
      <c r="X36" s="389"/>
      <c r="Y36" s="389"/>
      <c r="Z36" s="389"/>
      <c r="AA36" s="389"/>
      <c r="AB36" s="389"/>
      <c r="AC36" s="389"/>
      <c r="AD36" s="401"/>
      <c r="AE36" s="420"/>
      <c r="AF36" s="421"/>
      <c r="AG36" s="114" t="s">
        <v>29</v>
      </c>
      <c r="AH36" s="115"/>
      <c r="AI36" s="116"/>
      <c r="AJ36" s="117" t="s">
        <v>2</v>
      </c>
      <c r="AK36" s="116"/>
      <c r="AL36" s="118"/>
      <c r="AM36" s="118"/>
      <c r="AN36" s="93" t="s">
        <v>32</v>
      </c>
      <c r="AO36" s="167" t="s">
        <v>33</v>
      </c>
      <c r="AP36" s="168"/>
      <c r="AQ36" s="119"/>
      <c r="AR36" s="91" t="s">
        <v>32</v>
      </c>
      <c r="AS36" s="120"/>
      <c r="AT36" s="121"/>
      <c r="AU36" s="414"/>
      <c r="AV36" s="422"/>
      <c r="AW36" s="422"/>
      <c r="AX36" s="422"/>
      <c r="AY36" s="422"/>
      <c r="AZ36" s="422"/>
      <c r="BA36" s="122" t="s">
        <v>34</v>
      </c>
      <c r="BB36" s="414"/>
      <c r="BC36" s="422"/>
      <c r="BD36" s="422"/>
      <c r="BE36" s="422"/>
      <c r="BF36" s="422"/>
      <c r="BG36" s="422"/>
      <c r="BH36" s="122" t="s">
        <v>34</v>
      </c>
      <c r="BI36" s="368">
        <f>AU36+BB36</f>
        <v>0</v>
      </c>
      <c r="BJ36" s="369"/>
      <c r="BK36" s="369"/>
      <c r="BL36" s="369"/>
      <c r="BM36" s="369"/>
      <c r="BN36" s="369"/>
      <c r="BO36" s="122" t="s">
        <v>34</v>
      </c>
      <c r="BP36" s="123"/>
      <c r="BQ36" s="115"/>
      <c r="BR36" s="115"/>
      <c r="BS36" s="115"/>
      <c r="BT36" s="115"/>
      <c r="BU36" s="115"/>
      <c r="BV36" s="92" t="s">
        <v>34</v>
      </c>
      <c r="BW36" s="372"/>
      <c r="BX36" s="373"/>
      <c r="BY36" s="373"/>
      <c r="BZ36" s="373"/>
      <c r="CA36" s="373"/>
      <c r="CB36" s="373"/>
      <c r="CC36" s="373"/>
      <c r="CD36" s="373"/>
      <c r="CE36" s="373"/>
      <c r="CF36" s="374"/>
    </row>
    <row r="37" spans="2:84" ht="10.5" customHeight="1" thickBot="1">
      <c r="B37" s="425"/>
      <c r="C37" s="426"/>
      <c r="D37" s="426"/>
      <c r="E37" s="426"/>
      <c r="F37" s="427"/>
      <c r="G37" s="338"/>
      <c r="H37" s="299"/>
      <c r="I37" s="299"/>
      <c r="J37" s="339"/>
      <c r="K37" s="126"/>
      <c r="L37" s="148"/>
      <c r="M37" s="34"/>
      <c r="N37" s="149"/>
      <c r="O37" s="33"/>
      <c r="P37" s="150"/>
      <c r="Q37" s="33"/>
      <c r="R37" s="151"/>
      <c r="S37" s="388"/>
      <c r="T37" s="390"/>
      <c r="U37" s="390"/>
      <c r="V37" s="390"/>
      <c r="W37" s="390"/>
      <c r="X37" s="390"/>
      <c r="Y37" s="390"/>
      <c r="Z37" s="390"/>
      <c r="AA37" s="390"/>
      <c r="AB37" s="390"/>
      <c r="AC37" s="390"/>
      <c r="AD37" s="402"/>
      <c r="AE37" s="309"/>
      <c r="AF37" s="310"/>
      <c r="AG37" s="158"/>
      <c r="AH37" s="30"/>
      <c r="AI37" s="31"/>
      <c r="AJ37" s="31"/>
      <c r="AK37" s="31"/>
      <c r="AL37" s="269"/>
      <c r="AM37" s="270"/>
      <c r="AN37" s="124"/>
      <c r="AO37" s="169"/>
      <c r="AP37" s="170"/>
      <c r="AQ37" s="80" t="str">
        <f>IF(AND(G36=37,Y40&lt;&gt;4,BP41="",(O37*10+P37)&gt;=1,(O37*10+P37)&lt;=3),1,IF(AND(G36=37,Y40&lt;&gt;4,BP41="",(O37*10+P37)&gt;=4),0,IF(AND(Y40=4,BP41=""),O37,"")))</f>
        <v/>
      </c>
      <c r="AR37" s="81" t="str">
        <f>IF(AND(G36=37,Y40&lt;&gt;4,BP41="",(O37*10+P37)&gt;=1,(O37*10+P37)&lt;=3),(O37*10+P37-1),IF(AND(G36=37,Y40&lt;&gt;4,BP41="",(O37*10+P37)&gt;=4),(O37*10+P37-3),IF(AND(Y40=4,BP41=""),P37,"")))</f>
        <v/>
      </c>
      <c r="AS37" s="82"/>
      <c r="AT37" s="83"/>
      <c r="AU37" s="423"/>
      <c r="AV37" s="424"/>
      <c r="AW37" s="424"/>
      <c r="AX37" s="424"/>
      <c r="AY37" s="424"/>
      <c r="AZ37" s="424"/>
      <c r="BA37" s="84"/>
      <c r="BB37" s="423"/>
      <c r="BC37" s="424"/>
      <c r="BD37" s="424"/>
      <c r="BE37" s="424"/>
      <c r="BF37" s="424"/>
      <c r="BG37" s="424"/>
      <c r="BH37" s="84"/>
      <c r="BI37" s="370"/>
      <c r="BJ37" s="371"/>
      <c r="BK37" s="371"/>
      <c r="BL37" s="371"/>
      <c r="BM37" s="371"/>
      <c r="BN37" s="371"/>
      <c r="BO37" s="84"/>
      <c r="BP37" s="403" t="str">
        <f>IF(BP41="",IFERROR(ROUNDDOWN(AVERAGEIF(BI36:BN40,"&gt;0"),0),""),AU36)</f>
        <v/>
      </c>
      <c r="BQ37" s="404"/>
      <c r="BR37" s="404"/>
      <c r="BS37" s="404"/>
      <c r="BT37" s="404"/>
      <c r="BU37" s="404"/>
      <c r="BV37" s="405"/>
      <c r="BW37" s="375"/>
      <c r="BX37" s="376"/>
      <c r="BY37" s="376"/>
      <c r="BZ37" s="376"/>
      <c r="CA37" s="376"/>
      <c r="CB37" s="376"/>
      <c r="CC37" s="376"/>
      <c r="CD37" s="376"/>
      <c r="CE37" s="376"/>
      <c r="CF37" s="377"/>
    </row>
    <row r="38" spans="2:84" ht="9.75" customHeight="1">
      <c r="B38" s="425"/>
      <c r="C38" s="426"/>
      <c r="D38" s="426"/>
      <c r="E38" s="426"/>
      <c r="F38" s="427"/>
      <c r="G38" s="351"/>
      <c r="H38" s="352"/>
      <c r="I38" s="352"/>
      <c r="J38" s="353"/>
      <c r="K38" s="85" t="s">
        <v>29</v>
      </c>
      <c r="L38" s="86"/>
      <c r="M38" s="87"/>
      <c r="N38" s="88" t="s">
        <v>2</v>
      </c>
      <c r="O38" s="89"/>
      <c r="P38" s="90" t="s">
        <v>30</v>
      </c>
      <c r="Q38" s="89"/>
      <c r="R38" s="91" t="s">
        <v>31</v>
      </c>
      <c r="S38" s="387"/>
      <c r="T38" s="389"/>
      <c r="U38" s="389"/>
      <c r="V38" s="389"/>
      <c r="W38" s="389"/>
      <c r="X38" s="389"/>
      <c r="Y38" s="389"/>
      <c r="Z38" s="389"/>
      <c r="AA38" s="389"/>
      <c r="AB38" s="389"/>
      <c r="AC38" s="389"/>
      <c r="AD38" s="401"/>
      <c r="AE38" s="478" t="s">
        <v>35</v>
      </c>
      <c r="AF38" s="479"/>
      <c r="AG38" s="480"/>
      <c r="AH38" s="385"/>
      <c r="AI38" s="455" t="str">
        <f>IF($AG$38="","",LEFT(VLOOKUP($AG$38,'標準報酬等級表-短期'!$B$10:$L$59,11,FALSE),3))</f>
        <v/>
      </c>
      <c r="AJ38" s="456"/>
      <c r="AK38" s="456"/>
      <c r="AL38" s="456"/>
      <c r="AM38" s="409" t="s">
        <v>36</v>
      </c>
      <c r="AN38" s="410"/>
      <c r="AO38" s="524" t="s">
        <v>37</v>
      </c>
      <c r="AP38" s="525"/>
      <c r="AQ38" s="528" t="str">
        <f>IF(AND(G36=37,Y40&lt;&gt;4,BP41="",OR((O37*10+P37)&lt;=2,(O37*10+P37)=12)),1,IF(AND(G36=37,Y40&lt;&gt;4,BP41="",(O37*10+P37)&gt;=3),0,""))</f>
        <v/>
      </c>
      <c r="AR38" s="431" t="str">
        <f>IF(AND(G36=37,Y40&lt;&gt;4,BP41="",(O37*10+P37)&gt;=1,(O37*10+P37)&lt;=2),(O37*10+P37),IF(AND(G36=37,Y40&lt;&gt;4,BP41="",(O37*10+P37)&gt;=3),RIGHT((O37*10+P37-2),1),""))</f>
        <v/>
      </c>
      <c r="AS38" s="94"/>
      <c r="AT38" s="95"/>
      <c r="AU38" s="433"/>
      <c r="AV38" s="434"/>
      <c r="AW38" s="434"/>
      <c r="AX38" s="434"/>
      <c r="AY38" s="434"/>
      <c r="AZ38" s="434"/>
      <c r="BA38" s="498"/>
      <c r="BB38" s="433"/>
      <c r="BC38" s="434"/>
      <c r="BD38" s="434"/>
      <c r="BE38" s="434"/>
      <c r="BF38" s="434"/>
      <c r="BG38" s="434"/>
      <c r="BH38" s="498"/>
      <c r="BI38" s="499">
        <f>AU38+BB38</f>
        <v>0</v>
      </c>
      <c r="BJ38" s="500"/>
      <c r="BK38" s="500"/>
      <c r="BL38" s="500"/>
      <c r="BM38" s="500"/>
      <c r="BN38" s="500"/>
      <c r="BO38" s="501"/>
      <c r="BP38" s="403"/>
      <c r="BQ38" s="404"/>
      <c r="BR38" s="404"/>
      <c r="BS38" s="404"/>
      <c r="BT38" s="404"/>
      <c r="BU38" s="404"/>
      <c r="BV38" s="405"/>
      <c r="BW38" s="181" t="s">
        <v>35</v>
      </c>
      <c r="BX38" s="301"/>
      <c r="BY38" s="177" t="str">
        <f>IF(BP41=1,AG38,IFERROR(LOOKUP(BP37,'標準報酬等級表-短期'!$N$10:$Q$59,'標準報酬等級表-短期'!$B$10:$B$59),""))</f>
        <v/>
      </c>
      <c r="BZ38" s="178"/>
      <c r="CA38" s="173" t="str">
        <f>IF(BP41=1,AI38,IFERROR(LOOKUP(BP37,'標準報酬等級表-短期'!$N$10:$Q$59,'標準報酬等級表-短期'!$L$10:$L$59)/1000,""))</f>
        <v/>
      </c>
      <c r="CB38" s="174"/>
      <c r="CC38" s="174"/>
      <c r="CD38" s="174"/>
      <c r="CE38" s="205" t="s">
        <v>36</v>
      </c>
      <c r="CF38" s="206"/>
    </row>
    <row r="39" spans="2:84" ht="10.5" customHeight="1">
      <c r="B39" s="425"/>
      <c r="C39" s="426"/>
      <c r="D39" s="426"/>
      <c r="E39" s="426"/>
      <c r="F39" s="427"/>
      <c r="G39" s="354"/>
      <c r="H39" s="355"/>
      <c r="I39" s="355"/>
      <c r="J39" s="356"/>
      <c r="K39" s="96"/>
      <c r="L39" s="152"/>
      <c r="M39" s="153"/>
      <c r="N39" s="154"/>
      <c r="O39" s="155"/>
      <c r="P39" s="156"/>
      <c r="Q39" s="155"/>
      <c r="R39" s="157"/>
      <c r="S39" s="388"/>
      <c r="T39" s="390"/>
      <c r="U39" s="390"/>
      <c r="V39" s="390"/>
      <c r="W39" s="390"/>
      <c r="X39" s="390"/>
      <c r="Y39" s="390"/>
      <c r="Z39" s="390"/>
      <c r="AA39" s="390"/>
      <c r="AB39" s="390"/>
      <c r="AC39" s="390"/>
      <c r="AD39" s="402"/>
      <c r="AE39" s="183"/>
      <c r="AF39" s="302"/>
      <c r="AG39" s="481"/>
      <c r="AH39" s="482"/>
      <c r="AI39" s="457"/>
      <c r="AJ39" s="458"/>
      <c r="AK39" s="458"/>
      <c r="AL39" s="458"/>
      <c r="AM39" s="207"/>
      <c r="AN39" s="411"/>
      <c r="AO39" s="169"/>
      <c r="AP39" s="170"/>
      <c r="AQ39" s="419"/>
      <c r="AR39" s="432"/>
      <c r="AS39" s="97"/>
      <c r="AT39" s="83"/>
      <c r="AU39" s="199"/>
      <c r="AV39" s="200"/>
      <c r="AW39" s="200"/>
      <c r="AX39" s="200"/>
      <c r="AY39" s="200"/>
      <c r="AZ39" s="200"/>
      <c r="BA39" s="194"/>
      <c r="BB39" s="199"/>
      <c r="BC39" s="200"/>
      <c r="BD39" s="200"/>
      <c r="BE39" s="200"/>
      <c r="BF39" s="200"/>
      <c r="BG39" s="200"/>
      <c r="BH39" s="194"/>
      <c r="BI39" s="191"/>
      <c r="BJ39" s="192"/>
      <c r="BK39" s="192"/>
      <c r="BL39" s="192"/>
      <c r="BM39" s="192"/>
      <c r="BN39" s="192"/>
      <c r="BO39" s="188"/>
      <c r="BP39" s="403"/>
      <c r="BQ39" s="404"/>
      <c r="BR39" s="404"/>
      <c r="BS39" s="404"/>
      <c r="BT39" s="404"/>
      <c r="BU39" s="404"/>
      <c r="BV39" s="405"/>
      <c r="BW39" s="183"/>
      <c r="BX39" s="302"/>
      <c r="BY39" s="179"/>
      <c r="BZ39" s="180"/>
      <c r="CA39" s="175"/>
      <c r="CB39" s="176"/>
      <c r="CC39" s="176"/>
      <c r="CD39" s="176"/>
      <c r="CE39" s="207"/>
      <c r="CF39" s="208"/>
    </row>
    <row r="40" spans="2:84" ht="19.5" customHeight="1">
      <c r="B40" s="425"/>
      <c r="C40" s="426"/>
      <c r="D40" s="426"/>
      <c r="E40" s="426"/>
      <c r="F40" s="427"/>
      <c r="G40" s="284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6"/>
      <c r="S40" s="295"/>
      <c r="T40" s="296"/>
      <c r="U40" s="296"/>
      <c r="V40" s="297"/>
      <c r="W40" s="435"/>
      <c r="X40" s="436"/>
      <c r="Y40" s="395"/>
      <c r="Z40" s="396"/>
      <c r="AA40" s="396"/>
      <c r="AB40" s="395"/>
      <c r="AC40" s="396"/>
      <c r="AD40" s="399"/>
      <c r="AE40" s="201" t="s">
        <v>42</v>
      </c>
      <c r="AF40" s="202"/>
      <c r="AG40" s="293" t="str">
        <f>IF(OR(S40="41(短期)",AG38=""),"",IF(AG38&lt;4,1,IF((AG38-3)&gt;=32,32,AG38-3)))</f>
        <v/>
      </c>
      <c r="AH40" s="294"/>
      <c r="AI40" s="160" t="str">
        <f>IF($AG$40="","",LEFT(VLOOKUP($AG$40,'標準報酬等級表-厚年・退職等'!$B$10:$L$59,11,FALSE),3))</f>
        <v/>
      </c>
      <c r="AJ40" s="161"/>
      <c r="AK40" s="161"/>
      <c r="AL40" s="161"/>
      <c r="AM40" s="476"/>
      <c r="AN40" s="477"/>
      <c r="AO40" s="305" t="s">
        <v>39</v>
      </c>
      <c r="AP40" s="306"/>
      <c r="AQ40" s="100" t="str">
        <f>IF(AND(G36=37,Y40&lt;&gt;4,BP41="",OR((O37*10+P37)=1,(O37*10+P37)&gt;=11)),1,IF(AND(G36=37,Y40&lt;&gt;4,BP41="",(O37*10+P37)&gt;=2),0,""))</f>
        <v/>
      </c>
      <c r="AR40" s="101" t="str">
        <f>IF(AND(G36=37,Y40&lt;&gt;4,BP41="",(O37*10+P37)=1),(O37*10+P37+1),IF(AND(G36=37,Y40&lt;&gt;4,BP41="",(O37*10+P37)&gt;=2),RIGHT((O37*10+P37-1),1),""))</f>
        <v/>
      </c>
      <c r="AS40" s="102"/>
      <c r="AT40" s="103"/>
      <c r="AU40" s="195"/>
      <c r="AV40" s="196"/>
      <c r="AW40" s="196"/>
      <c r="AX40" s="196"/>
      <c r="AY40" s="196"/>
      <c r="AZ40" s="196"/>
      <c r="BA40" s="104"/>
      <c r="BB40" s="195"/>
      <c r="BC40" s="196"/>
      <c r="BD40" s="196"/>
      <c r="BE40" s="196"/>
      <c r="BF40" s="196"/>
      <c r="BG40" s="196"/>
      <c r="BH40" s="105"/>
      <c r="BI40" s="185">
        <f>AU40+BB40</f>
        <v>0</v>
      </c>
      <c r="BJ40" s="471"/>
      <c r="BK40" s="471"/>
      <c r="BL40" s="471"/>
      <c r="BM40" s="471"/>
      <c r="BN40" s="471"/>
      <c r="BO40" s="106"/>
      <c r="BP40" s="406"/>
      <c r="BQ40" s="407"/>
      <c r="BR40" s="407"/>
      <c r="BS40" s="407"/>
      <c r="BT40" s="407"/>
      <c r="BU40" s="407"/>
      <c r="BV40" s="408"/>
      <c r="BW40" s="201" t="s">
        <v>38</v>
      </c>
      <c r="BX40" s="202"/>
      <c r="BY40" s="293" t="str">
        <f>IF(S40="41(短期)","",IF(BP41=1,AG40,IFERROR(LOOKUP(BP37,'標準報酬等級表-厚年・退職等'!$N$10:$Q$41,'標準報酬等級表-厚年・退職等'!$B$10:$B$41),"")))</f>
        <v/>
      </c>
      <c r="BZ40" s="294"/>
      <c r="CA40" s="171" t="str">
        <f>IF(BY40="","",IF(BP41=1,AI40,IFERROR(LOOKUP(BP37,'標準報酬等級表-厚年・退職等'!$N$10:$Q$41,'標準報酬等級表-厚年・退職等'!$L$10:$L$41)/1000,"")))</f>
        <v/>
      </c>
      <c r="CB40" s="172"/>
      <c r="CC40" s="172"/>
      <c r="CD40" s="172"/>
      <c r="CE40" s="105"/>
      <c r="CF40" s="104"/>
    </row>
    <row r="41" spans="2:84" ht="19.5" customHeight="1" thickBot="1">
      <c r="B41" s="428"/>
      <c r="C41" s="429"/>
      <c r="D41" s="429"/>
      <c r="E41" s="429"/>
      <c r="F41" s="430"/>
      <c r="G41" s="27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2"/>
      <c r="S41" s="298"/>
      <c r="T41" s="299"/>
      <c r="U41" s="299"/>
      <c r="V41" s="300"/>
      <c r="W41" s="437"/>
      <c r="X41" s="438"/>
      <c r="Y41" s="397"/>
      <c r="Z41" s="398"/>
      <c r="AA41" s="398"/>
      <c r="AB41" s="397"/>
      <c r="AC41" s="398"/>
      <c r="AD41" s="400"/>
      <c r="AE41" s="274" t="s">
        <v>40</v>
      </c>
      <c r="AF41" s="275"/>
      <c r="AG41" s="276" t="str">
        <f>AG40</f>
        <v/>
      </c>
      <c r="AH41" s="277"/>
      <c r="AI41" s="278" t="str">
        <f>AI40</f>
        <v/>
      </c>
      <c r="AJ41" s="279"/>
      <c r="AK41" s="279"/>
      <c r="AL41" s="279"/>
      <c r="AM41" s="526"/>
      <c r="AN41" s="527"/>
      <c r="AO41" s="274" t="s">
        <v>41</v>
      </c>
      <c r="AP41" s="280"/>
      <c r="AQ41" s="280"/>
      <c r="AR41" s="280"/>
      <c r="AS41" s="280"/>
      <c r="AT41" s="275"/>
      <c r="AU41" s="203">
        <f>IF(OR(BP41&lt;&gt;"",Y40=4),"",SUM(AU36:AU40))</f>
        <v>0</v>
      </c>
      <c r="AV41" s="204"/>
      <c r="AW41" s="204"/>
      <c r="AX41" s="204"/>
      <c r="AY41" s="204"/>
      <c r="AZ41" s="204"/>
      <c r="BA41" s="109"/>
      <c r="BB41" s="203">
        <f>IF(OR(BP41&lt;&gt;"",Y40=4),"",SUM(BB36:BB40))</f>
        <v>0</v>
      </c>
      <c r="BC41" s="204"/>
      <c r="BD41" s="204"/>
      <c r="BE41" s="204"/>
      <c r="BF41" s="204"/>
      <c r="BG41" s="204"/>
      <c r="BH41" s="110"/>
      <c r="BI41" s="203">
        <f>IF(OR(BP41&lt;&gt;"",Y40=4),"",SUM(BI36:BI40))</f>
        <v>0</v>
      </c>
      <c r="BJ41" s="204"/>
      <c r="BK41" s="204"/>
      <c r="BL41" s="204"/>
      <c r="BM41" s="204"/>
      <c r="BN41" s="204"/>
      <c r="BO41" s="111"/>
      <c r="BP41" s="359"/>
      <c r="BQ41" s="360"/>
      <c r="BR41" s="360"/>
      <c r="BS41" s="361"/>
      <c r="BT41" s="362" t="str">
        <f>IF(OR($Y$40=4,BP41&lt;&gt;""),1,"")</f>
        <v/>
      </c>
      <c r="BU41" s="363"/>
      <c r="BV41" s="364"/>
      <c r="BW41" s="274" t="s">
        <v>40</v>
      </c>
      <c r="BX41" s="275"/>
      <c r="BY41" s="365" t="str">
        <f>BY40</f>
        <v/>
      </c>
      <c r="BZ41" s="366"/>
      <c r="CA41" s="357" t="str">
        <f>CA40</f>
        <v/>
      </c>
      <c r="CB41" s="358"/>
      <c r="CC41" s="358"/>
      <c r="CD41" s="358"/>
      <c r="CE41" s="112"/>
      <c r="CF41" s="113"/>
    </row>
    <row r="42" spans="2:84" ht="9.75" customHeight="1">
      <c r="B42" s="439"/>
      <c r="C42" s="440"/>
      <c r="D42" s="440"/>
      <c r="E42" s="440"/>
      <c r="F42" s="441"/>
      <c r="G42" s="445"/>
      <c r="H42" s="446"/>
      <c r="I42" s="446"/>
      <c r="J42" s="447"/>
      <c r="K42" s="127" t="s">
        <v>29</v>
      </c>
      <c r="L42" s="128"/>
      <c r="M42" s="129"/>
      <c r="N42" s="130" t="s">
        <v>2</v>
      </c>
      <c r="O42" s="131"/>
      <c r="P42" s="132" t="s">
        <v>30</v>
      </c>
      <c r="Q42" s="131"/>
      <c r="R42" s="133" t="s">
        <v>31</v>
      </c>
      <c r="S42" s="451"/>
      <c r="T42" s="452"/>
      <c r="U42" s="452"/>
      <c r="V42" s="452"/>
      <c r="W42" s="452"/>
      <c r="X42" s="452"/>
      <c r="Y42" s="452"/>
      <c r="Z42" s="452"/>
      <c r="AA42" s="452"/>
      <c r="AB42" s="452"/>
      <c r="AC42" s="452"/>
      <c r="AD42" s="459"/>
      <c r="AE42" s="488"/>
      <c r="AF42" s="489"/>
      <c r="AG42" s="134" t="s">
        <v>29</v>
      </c>
      <c r="AH42" s="135"/>
      <c r="AI42" s="136"/>
      <c r="AJ42" s="137" t="s">
        <v>2</v>
      </c>
      <c r="AK42" s="136"/>
      <c r="AL42" s="138"/>
      <c r="AM42" s="138"/>
      <c r="AN42" s="139" t="s">
        <v>32</v>
      </c>
      <c r="AO42" s="493" t="s">
        <v>33</v>
      </c>
      <c r="AP42" s="494"/>
      <c r="AQ42" s="140"/>
      <c r="AR42" s="133" t="s">
        <v>32</v>
      </c>
      <c r="AS42" s="141"/>
      <c r="AT42" s="142"/>
      <c r="AU42" s="414"/>
      <c r="AV42" s="415"/>
      <c r="AW42" s="415"/>
      <c r="AX42" s="415"/>
      <c r="AY42" s="415"/>
      <c r="AZ42" s="415"/>
      <c r="BA42" s="143" t="s">
        <v>34</v>
      </c>
      <c r="BB42" s="453"/>
      <c r="BC42" s="454"/>
      <c r="BD42" s="454"/>
      <c r="BE42" s="454"/>
      <c r="BF42" s="454"/>
      <c r="BG42" s="454"/>
      <c r="BH42" s="143" t="s">
        <v>34</v>
      </c>
      <c r="BI42" s="483">
        <f>AU42+BB42</f>
        <v>0</v>
      </c>
      <c r="BJ42" s="484"/>
      <c r="BK42" s="484"/>
      <c r="BL42" s="484"/>
      <c r="BM42" s="484"/>
      <c r="BN42" s="484"/>
      <c r="BO42" s="143" t="s">
        <v>34</v>
      </c>
      <c r="BP42" s="144"/>
      <c r="BQ42" s="135"/>
      <c r="BR42" s="135"/>
      <c r="BS42" s="135"/>
      <c r="BT42" s="135"/>
      <c r="BU42" s="135"/>
      <c r="BV42" s="145" t="s">
        <v>34</v>
      </c>
      <c r="BW42" s="485"/>
      <c r="BX42" s="486"/>
      <c r="BY42" s="486"/>
      <c r="BZ42" s="486"/>
      <c r="CA42" s="486"/>
      <c r="CB42" s="486"/>
      <c r="CC42" s="486"/>
      <c r="CD42" s="486"/>
      <c r="CE42" s="486"/>
      <c r="CF42" s="487"/>
    </row>
    <row r="43" spans="2:84" ht="10.5" customHeight="1" thickBot="1">
      <c r="B43" s="425"/>
      <c r="C43" s="426"/>
      <c r="D43" s="426"/>
      <c r="E43" s="426"/>
      <c r="F43" s="427"/>
      <c r="G43" s="448"/>
      <c r="H43" s="449"/>
      <c r="I43" s="449"/>
      <c r="J43" s="450"/>
      <c r="K43" s="126"/>
      <c r="L43" s="148"/>
      <c r="M43" s="34"/>
      <c r="N43" s="149"/>
      <c r="O43" s="33"/>
      <c r="P43" s="150"/>
      <c r="Q43" s="33"/>
      <c r="R43" s="151"/>
      <c r="S43" s="388"/>
      <c r="T43" s="390"/>
      <c r="U43" s="390"/>
      <c r="V43" s="390"/>
      <c r="W43" s="390"/>
      <c r="X43" s="390"/>
      <c r="Y43" s="390"/>
      <c r="Z43" s="390"/>
      <c r="AA43" s="390"/>
      <c r="AB43" s="390"/>
      <c r="AC43" s="390"/>
      <c r="AD43" s="402"/>
      <c r="AE43" s="309"/>
      <c r="AF43" s="310"/>
      <c r="AG43" s="158"/>
      <c r="AH43" s="30"/>
      <c r="AI43" s="31"/>
      <c r="AJ43" s="31"/>
      <c r="AK43" s="31"/>
      <c r="AL43" s="269"/>
      <c r="AM43" s="270"/>
      <c r="AN43" s="124"/>
      <c r="AO43" s="169"/>
      <c r="AP43" s="170"/>
      <c r="AQ43" s="80" t="str">
        <f>IF(AND(G42=37,Y46&lt;&gt;4,BP47="",(O43*10+P43)&gt;=1,(O43*10+P43)&lt;=3),1,IF(AND(G42=37,Y46&lt;&gt;4,BP47="",(O43*10+P43)&gt;=4),0,IF(AND(Y46=4,BP47=""),O43,"")))</f>
        <v/>
      </c>
      <c r="AR43" s="81" t="str">
        <f>IF(AND(G42=37,Y46&lt;&gt;4,BP47="",(O43*10+P43)&gt;=1,(O43*10+P43)&lt;=3),(O43*10+P43-1),IF(AND(G42=37,Y46&lt;&gt;4,BP47="",(O43*10+P43)&gt;=4),(O43*10+P43-3),IF(AND(Y46=4,BP47=""),P43,"")))</f>
        <v/>
      </c>
      <c r="AS43" s="82"/>
      <c r="AT43" s="83"/>
      <c r="AU43" s="211"/>
      <c r="AV43" s="212"/>
      <c r="AW43" s="212"/>
      <c r="AX43" s="212"/>
      <c r="AY43" s="212"/>
      <c r="AZ43" s="212"/>
      <c r="BA43" s="84"/>
      <c r="BB43" s="423"/>
      <c r="BC43" s="424"/>
      <c r="BD43" s="424"/>
      <c r="BE43" s="424"/>
      <c r="BF43" s="424"/>
      <c r="BG43" s="424"/>
      <c r="BH43" s="84"/>
      <c r="BI43" s="370"/>
      <c r="BJ43" s="371"/>
      <c r="BK43" s="371"/>
      <c r="BL43" s="371"/>
      <c r="BM43" s="371"/>
      <c r="BN43" s="371"/>
      <c r="BO43" s="84"/>
      <c r="BP43" s="403" t="str">
        <f>IF(BP47="",IFERROR(ROUNDDOWN(AVERAGEIF(BI42:BN46,"&gt;0"),0),""),AU42)</f>
        <v/>
      </c>
      <c r="BQ43" s="404"/>
      <c r="BR43" s="404"/>
      <c r="BS43" s="404"/>
      <c r="BT43" s="404"/>
      <c r="BU43" s="404"/>
      <c r="BV43" s="405"/>
      <c r="BW43" s="375"/>
      <c r="BX43" s="376"/>
      <c r="BY43" s="376"/>
      <c r="BZ43" s="376"/>
      <c r="CA43" s="376"/>
      <c r="CB43" s="376"/>
      <c r="CC43" s="376"/>
      <c r="CD43" s="376"/>
      <c r="CE43" s="376"/>
      <c r="CF43" s="377"/>
    </row>
    <row r="44" spans="2:84" ht="9.75" customHeight="1">
      <c r="B44" s="425"/>
      <c r="C44" s="426"/>
      <c r="D44" s="426"/>
      <c r="E44" s="426"/>
      <c r="F44" s="427"/>
      <c r="G44" s="351"/>
      <c r="H44" s="352"/>
      <c r="I44" s="352"/>
      <c r="J44" s="353"/>
      <c r="K44" s="85" t="s">
        <v>29</v>
      </c>
      <c r="L44" s="86"/>
      <c r="M44" s="87"/>
      <c r="N44" s="88" t="s">
        <v>2</v>
      </c>
      <c r="O44" s="89"/>
      <c r="P44" s="90" t="s">
        <v>30</v>
      </c>
      <c r="Q44" s="89"/>
      <c r="R44" s="91" t="s">
        <v>31</v>
      </c>
      <c r="S44" s="387"/>
      <c r="T44" s="389"/>
      <c r="U44" s="389"/>
      <c r="V44" s="389"/>
      <c r="W44" s="389"/>
      <c r="X44" s="389"/>
      <c r="Y44" s="389"/>
      <c r="Z44" s="389"/>
      <c r="AA44" s="389"/>
      <c r="AB44" s="389"/>
      <c r="AC44" s="389"/>
      <c r="AD44" s="401"/>
      <c r="AE44" s="478" t="s">
        <v>35</v>
      </c>
      <c r="AF44" s="479"/>
      <c r="AG44" s="480"/>
      <c r="AH44" s="385"/>
      <c r="AI44" s="455" t="str">
        <f>IF($AG$44="","",LEFT(VLOOKUP($AG$44,'標準報酬等級表-短期'!$B$10:$L$59,11,FALSE),3))</f>
        <v/>
      </c>
      <c r="AJ44" s="456"/>
      <c r="AK44" s="456"/>
      <c r="AL44" s="456"/>
      <c r="AM44" s="409" t="s">
        <v>36</v>
      </c>
      <c r="AN44" s="410"/>
      <c r="AO44" s="167" t="s">
        <v>37</v>
      </c>
      <c r="AP44" s="168"/>
      <c r="AQ44" s="418" t="str">
        <f>IF(AND(G42=37,Y46&lt;&gt;4,BP47="",OR((O43*10+P43)&lt;=2,(O43*10+P43)=12)),1,IF(AND(G42=37,Y46&lt;&gt;4,BP47="",(O43*10+P43)&gt;=3),0,""))</f>
        <v/>
      </c>
      <c r="AR44" s="416" t="str">
        <f>IF(AND(G42=37,Y46&lt;&gt;4,BP47="",(O43*10+P43)&gt;=1,(O43*10+P43)&lt;=2),(O43*10+P43),IF(AND(G42=37,Y46&lt;&gt;4,BP47="",(O43*10+P43)&gt;=3),RIGHT((O43*10+P43-2),1),""))</f>
        <v/>
      </c>
      <c r="AS44" s="94"/>
      <c r="AT44" s="95"/>
      <c r="AU44" s="197"/>
      <c r="AV44" s="198"/>
      <c r="AW44" s="198"/>
      <c r="AX44" s="198"/>
      <c r="AY44" s="198"/>
      <c r="AZ44" s="198"/>
      <c r="BA44" s="193"/>
      <c r="BB44" s="197"/>
      <c r="BC44" s="198"/>
      <c r="BD44" s="198"/>
      <c r="BE44" s="198"/>
      <c r="BF44" s="198"/>
      <c r="BG44" s="198"/>
      <c r="BH44" s="193"/>
      <c r="BI44" s="189">
        <f>AU44+BB44</f>
        <v>0</v>
      </c>
      <c r="BJ44" s="190"/>
      <c r="BK44" s="190"/>
      <c r="BL44" s="190"/>
      <c r="BM44" s="190"/>
      <c r="BN44" s="190"/>
      <c r="BO44" s="187"/>
      <c r="BP44" s="403"/>
      <c r="BQ44" s="404"/>
      <c r="BR44" s="404"/>
      <c r="BS44" s="404"/>
      <c r="BT44" s="404"/>
      <c r="BU44" s="404"/>
      <c r="BV44" s="405"/>
      <c r="BW44" s="181" t="s">
        <v>35</v>
      </c>
      <c r="BX44" s="182"/>
      <c r="BY44" s="177" t="str">
        <f>IF(BP47=1,AG44,IFERROR(LOOKUP(BP43,'標準報酬等級表-短期'!$N$10:$Q$59,'標準報酬等級表-短期'!$B$10:$B$59),""))</f>
        <v/>
      </c>
      <c r="BZ44" s="178"/>
      <c r="CA44" s="173" t="str">
        <f>IF(BP47=1,AI44,IFERROR(LOOKUP(BP43,'標準報酬等級表-短期'!$N$10:$Q$59,'標準報酬等級表-短期'!$L$10:$L$59)/1000,""))</f>
        <v/>
      </c>
      <c r="CB44" s="174"/>
      <c r="CC44" s="174"/>
      <c r="CD44" s="174"/>
      <c r="CE44" s="205" t="s">
        <v>36</v>
      </c>
      <c r="CF44" s="206"/>
    </row>
    <row r="45" spans="2:84" ht="10.5" customHeight="1">
      <c r="B45" s="425"/>
      <c r="C45" s="426"/>
      <c r="D45" s="426"/>
      <c r="E45" s="426"/>
      <c r="F45" s="427"/>
      <c r="G45" s="354"/>
      <c r="H45" s="355"/>
      <c r="I45" s="355"/>
      <c r="J45" s="356"/>
      <c r="K45" s="96"/>
      <c r="L45" s="152"/>
      <c r="M45" s="153"/>
      <c r="N45" s="154"/>
      <c r="O45" s="155"/>
      <c r="P45" s="156"/>
      <c r="Q45" s="155"/>
      <c r="R45" s="157"/>
      <c r="S45" s="388"/>
      <c r="T45" s="390"/>
      <c r="U45" s="390"/>
      <c r="V45" s="390"/>
      <c r="W45" s="390"/>
      <c r="X45" s="390"/>
      <c r="Y45" s="390"/>
      <c r="Z45" s="390"/>
      <c r="AA45" s="390"/>
      <c r="AB45" s="390"/>
      <c r="AC45" s="390"/>
      <c r="AD45" s="402"/>
      <c r="AE45" s="183"/>
      <c r="AF45" s="302"/>
      <c r="AG45" s="481"/>
      <c r="AH45" s="482"/>
      <c r="AI45" s="457"/>
      <c r="AJ45" s="458"/>
      <c r="AK45" s="458"/>
      <c r="AL45" s="458"/>
      <c r="AM45" s="207"/>
      <c r="AN45" s="411"/>
      <c r="AO45" s="169"/>
      <c r="AP45" s="170"/>
      <c r="AQ45" s="419"/>
      <c r="AR45" s="417"/>
      <c r="AS45" s="97"/>
      <c r="AT45" s="83"/>
      <c r="AU45" s="199"/>
      <c r="AV45" s="200"/>
      <c r="AW45" s="200"/>
      <c r="AX45" s="200"/>
      <c r="AY45" s="200"/>
      <c r="AZ45" s="200"/>
      <c r="BA45" s="194"/>
      <c r="BB45" s="199"/>
      <c r="BC45" s="200"/>
      <c r="BD45" s="200"/>
      <c r="BE45" s="200"/>
      <c r="BF45" s="200"/>
      <c r="BG45" s="200"/>
      <c r="BH45" s="194"/>
      <c r="BI45" s="191"/>
      <c r="BJ45" s="192"/>
      <c r="BK45" s="192"/>
      <c r="BL45" s="192"/>
      <c r="BM45" s="192"/>
      <c r="BN45" s="192"/>
      <c r="BO45" s="188"/>
      <c r="BP45" s="403"/>
      <c r="BQ45" s="404"/>
      <c r="BR45" s="404"/>
      <c r="BS45" s="404"/>
      <c r="BT45" s="404"/>
      <c r="BU45" s="404"/>
      <c r="BV45" s="405"/>
      <c r="BW45" s="183"/>
      <c r="BX45" s="184"/>
      <c r="BY45" s="179"/>
      <c r="BZ45" s="180"/>
      <c r="CA45" s="175"/>
      <c r="CB45" s="176"/>
      <c r="CC45" s="176"/>
      <c r="CD45" s="176"/>
      <c r="CE45" s="207"/>
      <c r="CF45" s="208"/>
    </row>
    <row r="46" spans="2:84" ht="19.5" customHeight="1">
      <c r="B46" s="425"/>
      <c r="C46" s="426"/>
      <c r="D46" s="426"/>
      <c r="E46" s="426"/>
      <c r="F46" s="427"/>
      <c r="G46" s="284"/>
      <c r="H46" s="285"/>
      <c r="I46" s="285"/>
      <c r="J46" s="285"/>
      <c r="K46" s="285"/>
      <c r="L46" s="285"/>
      <c r="M46" s="285"/>
      <c r="N46" s="285"/>
      <c r="O46" s="285"/>
      <c r="P46" s="285"/>
      <c r="Q46" s="285"/>
      <c r="R46" s="286"/>
      <c r="S46" s="295"/>
      <c r="T46" s="296"/>
      <c r="U46" s="296"/>
      <c r="V46" s="297"/>
      <c r="W46" s="435"/>
      <c r="X46" s="436"/>
      <c r="Y46" s="395"/>
      <c r="Z46" s="396"/>
      <c r="AA46" s="396"/>
      <c r="AB46" s="395"/>
      <c r="AC46" s="396"/>
      <c r="AD46" s="399"/>
      <c r="AE46" s="201" t="s">
        <v>42</v>
      </c>
      <c r="AF46" s="202"/>
      <c r="AG46" s="293" t="str">
        <f>IF(OR(S46="41(短期)",AG44=""),"",IF(AG44&lt;4,1,IF((AG44-3)&gt;=32,32,AG44-3)))</f>
        <v/>
      </c>
      <c r="AH46" s="294"/>
      <c r="AI46" s="160" t="str">
        <f>IF($AG$46="","",LEFT(VLOOKUP(AG46,'標準報酬等級表-厚年・退職等'!$B$10:$L$59,11,FALSE),3))</f>
        <v/>
      </c>
      <c r="AJ46" s="161"/>
      <c r="AK46" s="161"/>
      <c r="AL46" s="161"/>
      <c r="AM46" s="476"/>
      <c r="AN46" s="477"/>
      <c r="AO46" s="305" t="s">
        <v>39</v>
      </c>
      <c r="AP46" s="306"/>
      <c r="AQ46" s="100" t="str">
        <f>IF(AND(G42=37,Y46&lt;&gt;4,BP47="",OR((O43*10+P43)=1,(O43*10+P43)&gt;=11)),1,IF(AND(G42=37,Y46&lt;&gt;4,BP47="",(O43*10+P43)&gt;=2),0,""))</f>
        <v/>
      </c>
      <c r="AR46" s="101" t="str">
        <f>IF(AND(G42=37,Y46&lt;&gt;4,BP47="",(O43*10+P43)=1),(O43*10+P43+1),IF(AND(G42=37,Y46&lt;&gt;4,BP47="",(O43*10+P43)&gt;=2),RIGHT((O43*10+P43-1),1),""))</f>
        <v/>
      </c>
      <c r="AS46" s="102"/>
      <c r="AT46" s="103"/>
      <c r="AU46" s="195"/>
      <c r="AV46" s="196"/>
      <c r="AW46" s="196"/>
      <c r="AX46" s="196"/>
      <c r="AY46" s="196"/>
      <c r="AZ46" s="196"/>
      <c r="BA46" s="104"/>
      <c r="BB46" s="195"/>
      <c r="BC46" s="196"/>
      <c r="BD46" s="196"/>
      <c r="BE46" s="196"/>
      <c r="BF46" s="196"/>
      <c r="BG46" s="196"/>
      <c r="BH46" s="105"/>
      <c r="BI46" s="185">
        <f>AU46+BB46</f>
        <v>0</v>
      </c>
      <c r="BJ46" s="186"/>
      <c r="BK46" s="186"/>
      <c r="BL46" s="186"/>
      <c r="BM46" s="186"/>
      <c r="BN46" s="186"/>
      <c r="BO46" s="106"/>
      <c r="BP46" s="406"/>
      <c r="BQ46" s="407"/>
      <c r="BR46" s="407"/>
      <c r="BS46" s="407"/>
      <c r="BT46" s="407"/>
      <c r="BU46" s="407"/>
      <c r="BV46" s="408"/>
      <c r="BW46" s="201" t="s">
        <v>38</v>
      </c>
      <c r="BX46" s="202"/>
      <c r="BY46" s="293" t="str">
        <f>IF(S46="41(短期)","",IF(BP47=1,AG46,IFERROR(LOOKUP(BP43,'標準報酬等級表-厚年・退職等'!$N$10:$Q$41,'標準報酬等級表-厚年・退職等'!$B$10:$B$41),"")))</f>
        <v/>
      </c>
      <c r="BZ46" s="294"/>
      <c r="CA46" s="171" t="str">
        <f>IF(BY46="","",IF(BP47=1,AI46,IFERROR(LOOKUP(BP43,'標準報酬等級表-厚年・退職等'!$N$10:$Q$41,'標準報酬等級表-厚年・退職等'!$L$10:$L$41)/1000,"")))</f>
        <v/>
      </c>
      <c r="CB46" s="172"/>
      <c r="CC46" s="172"/>
      <c r="CD46" s="172"/>
      <c r="CE46" s="105"/>
      <c r="CF46" s="104"/>
    </row>
    <row r="47" spans="2:84" ht="19.5" customHeight="1">
      <c r="B47" s="442"/>
      <c r="C47" s="443"/>
      <c r="D47" s="443"/>
      <c r="E47" s="443"/>
      <c r="F47" s="444"/>
      <c r="G47" s="462"/>
      <c r="H47" s="463"/>
      <c r="I47" s="463"/>
      <c r="J47" s="463"/>
      <c r="K47" s="463"/>
      <c r="L47" s="463"/>
      <c r="M47" s="463"/>
      <c r="N47" s="463"/>
      <c r="O47" s="463"/>
      <c r="P47" s="463"/>
      <c r="Q47" s="463"/>
      <c r="R47" s="464"/>
      <c r="S47" s="481"/>
      <c r="T47" s="482"/>
      <c r="U47" s="482"/>
      <c r="V47" s="490"/>
      <c r="W47" s="491"/>
      <c r="X47" s="492"/>
      <c r="Y47" s="460"/>
      <c r="Z47" s="461"/>
      <c r="AA47" s="461"/>
      <c r="AB47" s="460"/>
      <c r="AC47" s="461"/>
      <c r="AD47" s="465"/>
      <c r="AE47" s="201" t="s">
        <v>40</v>
      </c>
      <c r="AF47" s="202"/>
      <c r="AG47" s="466" t="str">
        <f>AG46</f>
        <v/>
      </c>
      <c r="AH47" s="467"/>
      <c r="AI47" s="468" t="str">
        <f>AI46</f>
        <v/>
      </c>
      <c r="AJ47" s="469"/>
      <c r="AK47" s="469"/>
      <c r="AL47" s="469"/>
      <c r="AM47" s="476"/>
      <c r="AN47" s="477"/>
      <c r="AO47" s="201" t="s">
        <v>41</v>
      </c>
      <c r="AP47" s="470"/>
      <c r="AQ47" s="470"/>
      <c r="AR47" s="470"/>
      <c r="AS47" s="470"/>
      <c r="AT47" s="202"/>
      <c r="AU47" s="185">
        <f>IF(OR(BP47&lt;&gt;"",Y46=4),"",SUM(AU42:AU46))</f>
        <v>0</v>
      </c>
      <c r="AV47" s="471"/>
      <c r="AW47" s="471"/>
      <c r="AX47" s="471"/>
      <c r="AY47" s="471"/>
      <c r="AZ47" s="471"/>
      <c r="BA47" s="146"/>
      <c r="BB47" s="185">
        <f>IF(OR(BP47&lt;&gt;"",Y46=4),"",SUM(BB42:BB46))</f>
        <v>0</v>
      </c>
      <c r="BC47" s="471"/>
      <c r="BD47" s="471"/>
      <c r="BE47" s="471"/>
      <c r="BF47" s="471"/>
      <c r="BG47" s="471"/>
      <c r="BH47" s="147"/>
      <c r="BI47" s="185">
        <f>IF(OR(BP47&lt;&gt;"",Y46=4),"",SUM(BI42:BI46))</f>
        <v>0</v>
      </c>
      <c r="BJ47" s="472"/>
      <c r="BK47" s="472"/>
      <c r="BL47" s="472"/>
      <c r="BM47" s="472"/>
      <c r="BN47" s="472"/>
      <c r="BO47" s="106"/>
      <c r="BP47" s="473"/>
      <c r="BQ47" s="474"/>
      <c r="BR47" s="474"/>
      <c r="BS47" s="475"/>
      <c r="BT47" s="495" t="str">
        <f>IF(OR($Y$46=4,BP47&lt;&gt;""),1,"")</f>
        <v/>
      </c>
      <c r="BU47" s="496"/>
      <c r="BV47" s="497"/>
      <c r="BW47" s="201" t="s">
        <v>40</v>
      </c>
      <c r="BX47" s="202"/>
      <c r="BY47" s="293" t="str">
        <f>BY46</f>
        <v/>
      </c>
      <c r="BZ47" s="294"/>
      <c r="CA47" s="171" t="str">
        <f>CA46</f>
        <v/>
      </c>
      <c r="CB47" s="172"/>
      <c r="CC47" s="172"/>
      <c r="CD47" s="172"/>
      <c r="CE47" s="105"/>
      <c r="CF47" s="104"/>
    </row>
    <row r="48" spans="2:84" ht="7.5" customHeight="1"/>
    <row r="49" spans="75:84" ht="16.5" customHeight="1">
      <c r="BW49" s="166"/>
      <c r="BX49" s="166"/>
      <c r="BY49" s="166"/>
      <c r="BZ49" s="166"/>
      <c r="CA49" s="166"/>
      <c r="CB49" s="166"/>
      <c r="CC49" s="166"/>
      <c r="CD49" s="166"/>
      <c r="CE49" s="166"/>
      <c r="CF49" s="166"/>
    </row>
    <row r="50" spans="75:84" ht="16.5" customHeight="1"/>
    <row r="51" spans="75:84" ht="16.5" customHeight="1"/>
    <row r="52" spans="75:84" ht="16.5" customHeight="1"/>
  </sheetData>
  <sheetProtection algorithmName="SHA-512" hashValue="uxPdnsw3uR2JGkgDx7m01g7IZcJgX+JI8UXr3ESBGuk5a/ey//pLH+/Oj8Xbd9pd5+Ap3WKqJEwhbLVxr3zb+w==" saltValue="zxUQEXVpgHVWwt1sDW/mYQ==" spinCount="100000" sheet="1" objects="1" scenarios="1"/>
  <mergeCells count="464">
    <mergeCell ref="BY47:BZ47"/>
    <mergeCell ref="CA47:CD47"/>
    <mergeCell ref="BW49:CF49"/>
    <mergeCell ref="AU47:AZ47"/>
    <mergeCell ref="BB47:BG47"/>
    <mergeCell ref="BI47:BN47"/>
    <mergeCell ref="BP47:BS47"/>
    <mergeCell ref="BT47:BV47"/>
    <mergeCell ref="BW47:BX47"/>
    <mergeCell ref="G46:R46"/>
    <mergeCell ref="S46:V47"/>
    <mergeCell ref="W46:X47"/>
    <mergeCell ref="Y46:AA47"/>
    <mergeCell ref="AB46:AD47"/>
    <mergeCell ref="AE46:AF46"/>
    <mergeCell ref="AU44:AZ45"/>
    <mergeCell ref="BA44:BA45"/>
    <mergeCell ref="BB44:BG45"/>
    <mergeCell ref="AD44:AD45"/>
    <mergeCell ref="AE44:AF45"/>
    <mergeCell ref="AG44:AH45"/>
    <mergeCell ref="AI44:AL45"/>
    <mergeCell ref="AM44:AN45"/>
    <mergeCell ref="AO44:AP45"/>
    <mergeCell ref="X44:X45"/>
    <mergeCell ref="Y44:Y45"/>
    <mergeCell ref="G47:R47"/>
    <mergeCell ref="AE47:AF47"/>
    <mergeCell ref="AG47:AH47"/>
    <mergeCell ref="AI47:AL47"/>
    <mergeCell ref="AM47:AN47"/>
    <mergeCell ref="AO47:AT47"/>
    <mergeCell ref="AG46:AH46"/>
    <mergeCell ref="G44:J45"/>
    <mergeCell ref="S44:S45"/>
    <mergeCell ref="T44:T45"/>
    <mergeCell ref="U44:U45"/>
    <mergeCell ref="V44:V45"/>
    <mergeCell ref="W44:W45"/>
    <mergeCell ref="BW44:BX45"/>
    <mergeCell ref="BY44:BZ45"/>
    <mergeCell ref="CA44:CD45"/>
    <mergeCell ref="BH44:BH45"/>
    <mergeCell ref="BI44:BN45"/>
    <mergeCell ref="BO44:BO45"/>
    <mergeCell ref="AU42:AZ43"/>
    <mergeCell ref="BB42:BG43"/>
    <mergeCell ref="BI42:BN43"/>
    <mergeCell ref="BW42:CF43"/>
    <mergeCell ref="AL43:AM43"/>
    <mergeCell ref="BP43:BV46"/>
    <mergeCell ref="AQ44:AQ45"/>
    <mergeCell ref="AR44:AR45"/>
    <mergeCell ref="Z44:Z45"/>
    <mergeCell ref="AA44:AA45"/>
    <mergeCell ref="AB44:AB45"/>
    <mergeCell ref="AC44:AC45"/>
    <mergeCell ref="CE44:CF45"/>
    <mergeCell ref="BI46:BN46"/>
    <mergeCell ref="BW46:BX46"/>
    <mergeCell ref="BY46:BZ46"/>
    <mergeCell ref="CA46:CD46"/>
    <mergeCell ref="AI46:AL46"/>
    <mergeCell ref="AM46:AN46"/>
    <mergeCell ref="AO46:AP46"/>
    <mergeCell ref="AU46:AZ46"/>
    <mergeCell ref="BB46:BG46"/>
    <mergeCell ref="Y42:Y43"/>
    <mergeCell ref="Z42:Z43"/>
    <mergeCell ref="AA42:AA43"/>
    <mergeCell ref="AB42:AB43"/>
    <mergeCell ref="AC42:AC43"/>
    <mergeCell ref="AD42:AD43"/>
    <mergeCell ref="BY41:BZ41"/>
    <mergeCell ref="CA41:CD41"/>
    <mergeCell ref="B42:F47"/>
    <mergeCell ref="G42:J43"/>
    <mergeCell ref="S42:S43"/>
    <mergeCell ref="T42:T43"/>
    <mergeCell ref="U42:U43"/>
    <mergeCell ref="V42:V43"/>
    <mergeCell ref="W42:W43"/>
    <mergeCell ref="X42:X43"/>
    <mergeCell ref="AU41:AZ41"/>
    <mergeCell ref="BB41:BG41"/>
    <mergeCell ref="BI41:BN41"/>
    <mergeCell ref="BP41:BS41"/>
    <mergeCell ref="BT41:BV41"/>
    <mergeCell ref="BW41:BX41"/>
    <mergeCell ref="AE42:AF43"/>
    <mergeCell ref="AO42:AP43"/>
    <mergeCell ref="G40:R40"/>
    <mergeCell ref="S40:V41"/>
    <mergeCell ref="W40:X41"/>
    <mergeCell ref="Y40:AA41"/>
    <mergeCell ref="AB40:AD41"/>
    <mergeCell ref="AE40:AF40"/>
    <mergeCell ref="AU38:AZ39"/>
    <mergeCell ref="BA38:BA39"/>
    <mergeCell ref="BB38:BG39"/>
    <mergeCell ref="AD38:AD39"/>
    <mergeCell ref="AE38:AF39"/>
    <mergeCell ref="AG38:AH39"/>
    <mergeCell ref="AI38:AL39"/>
    <mergeCell ref="AM38:AN39"/>
    <mergeCell ref="AO38:AP39"/>
    <mergeCell ref="X38:X39"/>
    <mergeCell ref="Y38:Y39"/>
    <mergeCell ref="G41:R41"/>
    <mergeCell ref="AE41:AF41"/>
    <mergeCell ref="AG41:AH41"/>
    <mergeCell ref="AI41:AL41"/>
    <mergeCell ref="AM41:AN41"/>
    <mergeCell ref="AO41:AT41"/>
    <mergeCell ref="AG40:AH40"/>
    <mergeCell ref="G38:J39"/>
    <mergeCell ref="S38:S39"/>
    <mergeCell ref="T38:T39"/>
    <mergeCell ref="U38:U39"/>
    <mergeCell ref="V38:V39"/>
    <mergeCell ref="W38:W39"/>
    <mergeCell ref="BW38:BX39"/>
    <mergeCell ref="BY38:BZ39"/>
    <mergeCell ref="CA38:CD39"/>
    <mergeCell ref="BH38:BH39"/>
    <mergeCell ref="BI38:BN39"/>
    <mergeCell ref="BO38:BO39"/>
    <mergeCell ref="AU36:AZ37"/>
    <mergeCell ref="BB36:BG37"/>
    <mergeCell ref="BI36:BN37"/>
    <mergeCell ref="BW36:CF37"/>
    <mergeCell ref="AL37:AM37"/>
    <mergeCell ref="BP37:BV40"/>
    <mergeCell ref="AQ38:AQ39"/>
    <mergeCell ref="AR38:AR39"/>
    <mergeCell ref="Z38:Z39"/>
    <mergeCell ref="AA38:AA39"/>
    <mergeCell ref="AB38:AB39"/>
    <mergeCell ref="AC38:AC39"/>
    <mergeCell ref="CE38:CF39"/>
    <mergeCell ref="BI40:BN40"/>
    <mergeCell ref="BW40:BX40"/>
    <mergeCell ref="BY40:BZ40"/>
    <mergeCell ref="CA40:CD40"/>
    <mergeCell ref="AI40:AL40"/>
    <mergeCell ref="AM40:AN40"/>
    <mergeCell ref="AO40:AP40"/>
    <mergeCell ref="AU40:AZ40"/>
    <mergeCell ref="BB40:BG40"/>
    <mergeCell ref="Y36:Y37"/>
    <mergeCell ref="Z36:Z37"/>
    <mergeCell ref="AA36:AA37"/>
    <mergeCell ref="AB36:AB37"/>
    <mergeCell ref="AC36:AC37"/>
    <mergeCell ref="AD36:AD37"/>
    <mergeCell ref="BY35:BZ35"/>
    <mergeCell ref="CA35:CD35"/>
    <mergeCell ref="B36:F41"/>
    <mergeCell ref="G36:J37"/>
    <mergeCell ref="S36:S37"/>
    <mergeCell ref="T36:T37"/>
    <mergeCell ref="U36:U37"/>
    <mergeCell ref="V36:V37"/>
    <mergeCell ref="W36:W37"/>
    <mergeCell ref="X36:X37"/>
    <mergeCell ref="AU35:AZ35"/>
    <mergeCell ref="BB35:BG35"/>
    <mergeCell ref="BI35:BN35"/>
    <mergeCell ref="BP35:BS35"/>
    <mergeCell ref="BT35:BV35"/>
    <mergeCell ref="BW35:BX35"/>
    <mergeCell ref="AE36:AF37"/>
    <mergeCell ref="AO36:AP37"/>
    <mergeCell ref="G34:R34"/>
    <mergeCell ref="S34:V35"/>
    <mergeCell ref="W34:X35"/>
    <mergeCell ref="Y34:AA35"/>
    <mergeCell ref="AB34:AD35"/>
    <mergeCell ref="AE34:AF34"/>
    <mergeCell ref="AU32:AZ33"/>
    <mergeCell ref="BA32:BA33"/>
    <mergeCell ref="BB32:BG33"/>
    <mergeCell ref="AD32:AD33"/>
    <mergeCell ref="AE32:AF33"/>
    <mergeCell ref="AG32:AH33"/>
    <mergeCell ref="AI32:AL33"/>
    <mergeCell ref="AM32:AN33"/>
    <mergeCell ref="AO32:AP33"/>
    <mergeCell ref="X32:X33"/>
    <mergeCell ref="Y32:Y33"/>
    <mergeCell ref="G35:R35"/>
    <mergeCell ref="AE35:AF35"/>
    <mergeCell ref="AG35:AH35"/>
    <mergeCell ref="AI35:AL35"/>
    <mergeCell ref="AM35:AN35"/>
    <mergeCell ref="AO35:AT35"/>
    <mergeCell ref="AG34:AH34"/>
    <mergeCell ref="G32:J33"/>
    <mergeCell ref="S32:S33"/>
    <mergeCell ref="T32:T33"/>
    <mergeCell ref="U32:U33"/>
    <mergeCell ref="V32:V33"/>
    <mergeCell ref="W32:W33"/>
    <mergeCell ref="BW32:BX33"/>
    <mergeCell ref="BY32:BZ33"/>
    <mergeCell ref="CA32:CD33"/>
    <mergeCell ref="BH32:BH33"/>
    <mergeCell ref="BI32:BN33"/>
    <mergeCell ref="BO32:BO33"/>
    <mergeCell ref="AU30:AZ31"/>
    <mergeCell ref="BB30:BG31"/>
    <mergeCell ref="BI30:BN31"/>
    <mergeCell ref="BW30:CF31"/>
    <mergeCell ref="AL31:AM31"/>
    <mergeCell ref="BP31:BV34"/>
    <mergeCell ref="AQ32:AQ33"/>
    <mergeCell ref="AR32:AR33"/>
    <mergeCell ref="Z32:Z33"/>
    <mergeCell ref="AA32:AA33"/>
    <mergeCell ref="AB32:AB33"/>
    <mergeCell ref="AC32:AC33"/>
    <mergeCell ref="CE32:CF33"/>
    <mergeCell ref="BI34:BN34"/>
    <mergeCell ref="BW34:BX34"/>
    <mergeCell ref="BY34:BZ34"/>
    <mergeCell ref="CA34:CD34"/>
    <mergeCell ref="AI34:AL34"/>
    <mergeCell ref="AM34:AN34"/>
    <mergeCell ref="AO34:AP34"/>
    <mergeCell ref="AU34:AZ34"/>
    <mergeCell ref="BB34:BG34"/>
    <mergeCell ref="Y30:Y31"/>
    <mergeCell ref="Z30:Z31"/>
    <mergeCell ref="AA30:AA31"/>
    <mergeCell ref="AB30:AB31"/>
    <mergeCell ref="AC30:AC31"/>
    <mergeCell ref="AD30:AD31"/>
    <mergeCell ref="BY29:BZ29"/>
    <mergeCell ref="CA29:CD29"/>
    <mergeCell ref="B30:F35"/>
    <mergeCell ref="G30:J31"/>
    <mergeCell ref="S30:S31"/>
    <mergeCell ref="T30:T31"/>
    <mergeCell ref="U30:U31"/>
    <mergeCell ref="V30:V31"/>
    <mergeCell ref="W30:W31"/>
    <mergeCell ref="X30:X31"/>
    <mergeCell ref="AU29:AZ29"/>
    <mergeCell ref="BB29:BG29"/>
    <mergeCell ref="BI29:BN29"/>
    <mergeCell ref="BP29:BS29"/>
    <mergeCell ref="BT29:BV29"/>
    <mergeCell ref="BW29:BX29"/>
    <mergeCell ref="AE30:AF31"/>
    <mergeCell ref="AO30:AP31"/>
    <mergeCell ref="CA28:CD28"/>
    <mergeCell ref="G29:R29"/>
    <mergeCell ref="AE29:AF29"/>
    <mergeCell ref="AG29:AH29"/>
    <mergeCell ref="AI29:AL29"/>
    <mergeCell ref="AM29:AN29"/>
    <mergeCell ref="AO29:AT29"/>
    <mergeCell ref="AG28:AH28"/>
    <mergeCell ref="AI28:AL28"/>
    <mergeCell ref="AM28:AN28"/>
    <mergeCell ref="AO28:AP28"/>
    <mergeCell ref="AU28:AZ28"/>
    <mergeCell ref="BB28:BG28"/>
    <mergeCell ref="CE26:CF27"/>
    <mergeCell ref="G28:R28"/>
    <mergeCell ref="S28:V29"/>
    <mergeCell ref="W28:X29"/>
    <mergeCell ref="Y28:AA29"/>
    <mergeCell ref="AB28:AD29"/>
    <mergeCell ref="AE28:AF28"/>
    <mergeCell ref="AU26:AZ27"/>
    <mergeCell ref="BA26:BA27"/>
    <mergeCell ref="BB26:BG27"/>
    <mergeCell ref="BH26:BH27"/>
    <mergeCell ref="BI26:BN27"/>
    <mergeCell ref="BO26:BO27"/>
    <mergeCell ref="AD26:AD27"/>
    <mergeCell ref="AE26:AF27"/>
    <mergeCell ref="AG26:AH27"/>
    <mergeCell ref="AI26:AL27"/>
    <mergeCell ref="AM26:AN27"/>
    <mergeCell ref="AO26:AP27"/>
    <mergeCell ref="X26:X27"/>
    <mergeCell ref="Y26:Y27"/>
    <mergeCell ref="BI28:BN28"/>
    <mergeCell ref="BW28:BX28"/>
    <mergeCell ref="BY28:BZ28"/>
    <mergeCell ref="G26:J27"/>
    <mergeCell ref="S26:S27"/>
    <mergeCell ref="T26:T27"/>
    <mergeCell ref="U26:U27"/>
    <mergeCell ref="V26:V27"/>
    <mergeCell ref="W26:W27"/>
    <mergeCell ref="BW26:BX27"/>
    <mergeCell ref="BY26:BZ27"/>
    <mergeCell ref="CA26:CD27"/>
    <mergeCell ref="CA23:CD23"/>
    <mergeCell ref="B24:F29"/>
    <mergeCell ref="G24:J25"/>
    <mergeCell ref="S24:S25"/>
    <mergeCell ref="T24:T25"/>
    <mergeCell ref="U24:U25"/>
    <mergeCell ref="V24:V25"/>
    <mergeCell ref="W24:W25"/>
    <mergeCell ref="X24:X25"/>
    <mergeCell ref="AU23:AZ23"/>
    <mergeCell ref="BB23:BG23"/>
    <mergeCell ref="BI23:BN23"/>
    <mergeCell ref="BP23:BS23"/>
    <mergeCell ref="BT23:BV23"/>
    <mergeCell ref="BW23:BX23"/>
    <mergeCell ref="G23:R23"/>
    <mergeCell ref="AE23:AF23"/>
    <mergeCell ref="AE24:AF25"/>
    <mergeCell ref="AO24:AP25"/>
    <mergeCell ref="AU24:AZ25"/>
    <mergeCell ref="BB24:BG25"/>
    <mergeCell ref="BI24:BN25"/>
    <mergeCell ref="BW24:CF25"/>
    <mergeCell ref="AL25:AM25"/>
    <mergeCell ref="BI22:BN22"/>
    <mergeCell ref="BW22:BX22"/>
    <mergeCell ref="BY22:BZ22"/>
    <mergeCell ref="Y24:Y25"/>
    <mergeCell ref="Z24:Z25"/>
    <mergeCell ref="AA24:AA25"/>
    <mergeCell ref="AB24:AB25"/>
    <mergeCell ref="AC24:AC25"/>
    <mergeCell ref="AD24:AD25"/>
    <mergeCell ref="BY23:BZ23"/>
    <mergeCell ref="BP25:BV28"/>
    <mergeCell ref="AQ26:AQ27"/>
    <mergeCell ref="AR26:AR27"/>
    <mergeCell ref="Z26:Z27"/>
    <mergeCell ref="AA26:AA27"/>
    <mergeCell ref="AB26:AB27"/>
    <mergeCell ref="AC26:AC27"/>
    <mergeCell ref="AU20:AZ21"/>
    <mergeCell ref="BA20:BA21"/>
    <mergeCell ref="BB20:BG21"/>
    <mergeCell ref="AC20:AC21"/>
    <mergeCell ref="AG23:AH23"/>
    <mergeCell ref="AI23:AL23"/>
    <mergeCell ref="AM23:AN23"/>
    <mergeCell ref="AO23:AT23"/>
    <mergeCell ref="AU22:AZ22"/>
    <mergeCell ref="BB22:BG22"/>
    <mergeCell ref="Y20:Y21"/>
    <mergeCell ref="Z20:Z21"/>
    <mergeCell ref="AA20:AA21"/>
    <mergeCell ref="AB20:AB21"/>
    <mergeCell ref="CA22:CD22"/>
    <mergeCell ref="CE20:CF21"/>
    <mergeCell ref="G22:R22"/>
    <mergeCell ref="S22:V23"/>
    <mergeCell ref="Y22:AA23"/>
    <mergeCell ref="AB22:AD23"/>
    <mergeCell ref="AE22:AF22"/>
    <mergeCell ref="AG22:AH22"/>
    <mergeCell ref="AI22:AL22"/>
    <mergeCell ref="AM22:AN22"/>
    <mergeCell ref="AO22:AP22"/>
    <mergeCell ref="BH20:BH21"/>
    <mergeCell ref="BI20:BN21"/>
    <mergeCell ref="BO20:BO21"/>
    <mergeCell ref="BW20:BX21"/>
    <mergeCell ref="BY20:BZ21"/>
    <mergeCell ref="CA20:CD21"/>
    <mergeCell ref="AO20:AP21"/>
    <mergeCell ref="AQ20:AQ21"/>
    <mergeCell ref="AR20:AR21"/>
    <mergeCell ref="BW18:CF19"/>
    <mergeCell ref="AL19:AM19"/>
    <mergeCell ref="BP19:BV22"/>
    <mergeCell ref="G20:J21"/>
    <mergeCell ref="S20:S21"/>
    <mergeCell ref="T20:T21"/>
    <mergeCell ref="U20:U21"/>
    <mergeCell ref="V20:V21"/>
    <mergeCell ref="AB18:AB19"/>
    <mergeCell ref="AC18:AC19"/>
    <mergeCell ref="AD18:AD19"/>
    <mergeCell ref="AE18:AF19"/>
    <mergeCell ref="AO18:AP19"/>
    <mergeCell ref="AU18:AZ19"/>
    <mergeCell ref="V18:V19"/>
    <mergeCell ref="W18:W19"/>
    <mergeCell ref="X18:X19"/>
    <mergeCell ref="Y18:Y19"/>
    <mergeCell ref="Z18:Z19"/>
    <mergeCell ref="AA18:AA19"/>
    <mergeCell ref="AD20:AD21"/>
    <mergeCell ref="AE20:AF21"/>
    <mergeCell ref="AG20:AH21"/>
    <mergeCell ref="AI20:AL21"/>
    <mergeCell ref="B18:F23"/>
    <mergeCell ref="G18:J19"/>
    <mergeCell ref="S18:S19"/>
    <mergeCell ref="T18:T19"/>
    <mergeCell ref="U18:U19"/>
    <mergeCell ref="BB15:BH17"/>
    <mergeCell ref="BI15:BO17"/>
    <mergeCell ref="BP15:BV16"/>
    <mergeCell ref="G16:R17"/>
    <mergeCell ref="S16:V17"/>
    <mergeCell ref="W16:X17"/>
    <mergeCell ref="Y16:AA17"/>
    <mergeCell ref="AB16:AD17"/>
    <mergeCell ref="AG16:AH17"/>
    <mergeCell ref="AI16:AN17"/>
    <mergeCell ref="K15:R15"/>
    <mergeCell ref="S15:AD15"/>
    <mergeCell ref="AE15:AF17"/>
    <mergeCell ref="AG15:AN15"/>
    <mergeCell ref="BB18:BG19"/>
    <mergeCell ref="BI18:BN19"/>
    <mergeCell ref="AM20:AN21"/>
    <mergeCell ref="W20:W21"/>
    <mergeCell ref="X20:X21"/>
    <mergeCell ref="AO15:AT17"/>
    <mergeCell ref="AU15:BA17"/>
    <mergeCell ref="BQ13:BT13"/>
    <mergeCell ref="BU13:CE13"/>
    <mergeCell ref="B14:F17"/>
    <mergeCell ref="G14:J14"/>
    <mergeCell ref="K14:R14"/>
    <mergeCell ref="S14:AD14"/>
    <mergeCell ref="AE14:AN14"/>
    <mergeCell ref="AO14:BV14"/>
    <mergeCell ref="BW14:CF15"/>
    <mergeCell ref="G15:J15"/>
    <mergeCell ref="BW16:BX17"/>
    <mergeCell ref="BY16:BZ17"/>
    <mergeCell ref="CA16:CF17"/>
    <mergeCell ref="BP17:BS17"/>
    <mergeCell ref="BT17:BV17"/>
    <mergeCell ref="CC5:CD5"/>
    <mergeCell ref="CE5:CF5"/>
    <mergeCell ref="BK8:CF11"/>
    <mergeCell ref="BF9:BI10"/>
    <mergeCell ref="F2:U4"/>
    <mergeCell ref="V2:AB4"/>
    <mergeCell ref="AF3:BE4"/>
    <mergeCell ref="CD3:CF3"/>
    <mergeCell ref="F5:AA8"/>
    <mergeCell ref="AG5:AY7"/>
    <mergeCell ref="AZ5:BB7"/>
    <mergeCell ref="BQ5:BS5"/>
    <mergeCell ref="BT5:BV5"/>
    <mergeCell ref="BW5:BX5"/>
    <mergeCell ref="B10:F11"/>
    <mergeCell ref="G10:J10"/>
    <mergeCell ref="K10:AN10"/>
    <mergeCell ref="G11:J11"/>
    <mergeCell ref="K11:AN13"/>
    <mergeCell ref="B12:F13"/>
    <mergeCell ref="G12:J13"/>
    <mergeCell ref="BY5:BZ5"/>
    <mergeCell ref="CA5:CB5"/>
  </mergeCells>
  <phoneticPr fontId="3"/>
  <conditionalFormatting sqref="G18:J19">
    <cfRule type="expression" dxfId="129" priority="129">
      <formula>AND(COUNTA($B$18),ISBLANK($G$18))</formula>
    </cfRule>
  </conditionalFormatting>
  <conditionalFormatting sqref="G24:J25">
    <cfRule type="expression" dxfId="128" priority="128">
      <formula>AND(COUNTA($B$24),ISBLANK($G$24))</formula>
    </cfRule>
  </conditionalFormatting>
  <conditionalFormatting sqref="G30:J31">
    <cfRule type="expression" dxfId="127" priority="127">
      <formula>AND(COUNTA($B$30),ISBLANK($G$30))</formula>
    </cfRule>
  </conditionalFormatting>
  <conditionalFormatting sqref="G36:J37 G42:J43">
    <cfRule type="expression" dxfId="126" priority="126">
      <formula>AND(COUNTA($B36),ISBLANK($G36))</formula>
    </cfRule>
  </conditionalFormatting>
  <conditionalFormatting sqref="G22:R22">
    <cfRule type="expression" dxfId="125" priority="115">
      <formula>AND(COUNTA($B$18),ISBLANK($G$22))</formula>
    </cfRule>
  </conditionalFormatting>
  <conditionalFormatting sqref="G23:R23">
    <cfRule type="expression" dxfId="124" priority="114">
      <formula>AND(COUNTA($B$18),ISBLANK($G$23))</formula>
    </cfRule>
  </conditionalFormatting>
  <conditionalFormatting sqref="G28:R28">
    <cfRule type="expression" dxfId="123" priority="113">
      <formula>AND(COUNTA($B$24),ISBLANK($G$28))</formula>
    </cfRule>
  </conditionalFormatting>
  <conditionalFormatting sqref="G29:R29">
    <cfRule type="expression" dxfId="122" priority="112">
      <formula>AND(COUNTA($B$24),ISBLANK($G$29))</formula>
    </cfRule>
  </conditionalFormatting>
  <conditionalFormatting sqref="G34:R34">
    <cfRule type="expression" dxfId="121" priority="111">
      <formula>AND(COUNTA($B$30),ISBLANK($G$34))</formula>
    </cfRule>
  </conditionalFormatting>
  <conditionalFormatting sqref="G35:R35">
    <cfRule type="expression" dxfId="120" priority="110">
      <formula>AND(COUNTA($B$30),ISBLANK($G$35))</formula>
    </cfRule>
  </conditionalFormatting>
  <conditionalFormatting sqref="G40:R40">
    <cfRule type="expression" dxfId="119" priority="109">
      <formula>AND(COUNTA($B$36),ISBLANK($G$40))</formula>
    </cfRule>
  </conditionalFormatting>
  <conditionalFormatting sqref="G41:R41">
    <cfRule type="expression" dxfId="118" priority="108">
      <formula>AND(COUNTA($B$36),ISBLANK($G$41))</formula>
    </cfRule>
  </conditionalFormatting>
  <conditionalFormatting sqref="G46:R46">
    <cfRule type="expression" dxfId="117" priority="107">
      <formula>AND(COUNTA($B$42),ISBLANK($G$46))</formula>
    </cfRule>
  </conditionalFormatting>
  <conditionalFormatting sqref="G47:R47">
    <cfRule type="expression" dxfId="116" priority="106">
      <formula>AND(COUNTA($B$42),ISBLANK($G$47))</formula>
    </cfRule>
  </conditionalFormatting>
  <conditionalFormatting sqref="L19:R19">
    <cfRule type="expression" dxfId="115" priority="125">
      <formula>AND(COUNTA($B$18),ISBLANK(L$19))</formula>
    </cfRule>
  </conditionalFormatting>
  <conditionalFormatting sqref="L21:R21">
    <cfRule type="expression" dxfId="114" priority="124">
      <formula>AND(COUNTA($B$18),ISBLANK(L$21))</formula>
    </cfRule>
  </conditionalFormatting>
  <conditionalFormatting sqref="L25:R25">
    <cfRule type="expression" dxfId="113" priority="123">
      <formula>AND(COUNTA($B$24),ISBLANK(L$25))</formula>
    </cfRule>
  </conditionalFormatting>
  <conditionalFormatting sqref="L27:R27">
    <cfRule type="expression" dxfId="112" priority="122">
      <formula>AND(COUNTA($B$24),ISBLANK(L$27))</formula>
    </cfRule>
  </conditionalFormatting>
  <conditionalFormatting sqref="L31:R31">
    <cfRule type="expression" dxfId="111" priority="121">
      <formula>AND(COUNTA($B$30),ISBLANK(L$31))</formula>
    </cfRule>
  </conditionalFormatting>
  <conditionalFormatting sqref="L33:R33">
    <cfRule type="expression" dxfId="110" priority="120">
      <formula>AND(COUNTA($B$30),ISBLANK(L$33))</formula>
    </cfRule>
  </conditionalFormatting>
  <conditionalFormatting sqref="L37:R37">
    <cfRule type="expression" dxfId="109" priority="119">
      <formula>AND(COUNTA($B$36),ISBLANK(L$37))</formula>
    </cfRule>
  </conditionalFormatting>
  <conditionalFormatting sqref="L39:R39">
    <cfRule type="expression" dxfId="108" priority="118">
      <formula>AND(COUNTA($B$36),ISBLANK(L$39))</formula>
    </cfRule>
  </conditionalFormatting>
  <conditionalFormatting sqref="L43:R43">
    <cfRule type="expression" dxfId="107" priority="117">
      <formula>AND(COUNTA($B$42),ISBLANK(L$43))</formula>
    </cfRule>
  </conditionalFormatting>
  <conditionalFormatting sqref="L45:R45">
    <cfRule type="expression" dxfId="106" priority="116">
      <formula>AND(COUNTA($B$42),ISBLANK(L$45))</formula>
    </cfRule>
  </conditionalFormatting>
  <conditionalFormatting sqref="S18:AD19">
    <cfRule type="expression" dxfId="105" priority="89">
      <formula>AND(OR($G$18=32,$G$18=37),ISBLANK($AD$18))</formula>
    </cfRule>
    <cfRule type="expression" dxfId="104" priority="100">
      <formula>AND(OR($G$18=33,$G$18=34),ISBLANK($AD$18))</formula>
    </cfRule>
  </conditionalFormatting>
  <conditionalFormatting sqref="S20:AD21">
    <cfRule type="expression" dxfId="103" priority="99">
      <formula>AND(OR($G$18=33,$G$18=32,$G$18=34,$G$18=37),ISBLANK($AD$20))</formula>
    </cfRule>
    <cfRule type="expression" dxfId="102" priority="105">
      <formula>AND($G$18=38,ISBLANK($AD$20))</formula>
    </cfRule>
  </conditionalFormatting>
  <conditionalFormatting sqref="S24:AD25">
    <cfRule type="expression" dxfId="101" priority="88">
      <formula>AND(OR($G$24=32,$G$24=37),ISBLANK($AD$24))</formula>
    </cfRule>
    <cfRule type="expression" dxfId="100" priority="98">
      <formula>AND(OR($G$24=33,$G$24=34,AND($G$24=37,$Y$28=4,$BP$29="")),ISBLANK($AD$24))</formula>
    </cfRule>
  </conditionalFormatting>
  <conditionalFormatting sqref="S26:AD27">
    <cfRule type="expression" dxfId="99" priority="97">
      <formula>AND(OR($G$24=33,$G$24=32,$G$24=34,$G$24=37),ISBLANK($AD$26))</formula>
    </cfRule>
    <cfRule type="expression" dxfId="98" priority="104">
      <formula>AND($G$24=38,ISBLANK($AD$26))</formula>
    </cfRule>
  </conditionalFormatting>
  <conditionalFormatting sqref="S30:AD31">
    <cfRule type="expression" dxfId="97" priority="87">
      <formula>AND(OR($G$30=32,$G$30=37),ISBLANK($AD$30))</formula>
    </cfRule>
    <cfRule type="expression" dxfId="96" priority="96">
      <formula>AND(OR($G$30=33,$G$30=34),ISBLANK($AD$30))</formula>
    </cfRule>
  </conditionalFormatting>
  <conditionalFormatting sqref="S32:AD33">
    <cfRule type="expression" dxfId="95" priority="95">
      <formula>AND(OR($G$30=33,$G$30=32,$G$30=34,$G$30=37),ISBLANK($AD$32))</formula>
    </cfRule>
    <cfRule type="expression" dxfId="94" priority="103">
      <formula>AND($G$30=38,ISBLANK($AD$32))</formula>
    </cfRule>
  </conditionalFormatting>
  <conditionalFormatting sqref="S36:AD37">
    <cfRule type="expression" dxfId="93" priority="86">
      <formula>AND(OR($G$36=32,$G$36=37),ISBLANK($AD$36))</formula>
    </cfRule>
    <cfRule type="expression" dxfId="92" priority="94">
      <formula>AND(OR($G$36=33,$G$36=34),ISBLANK($AD$36))</formula>
    </cfRule>
  </conditionalFormatting>
  <conditionalFormatting sqref="S38:AD39">
    <cfRule type="expression" dxfId="91" priority="93">
      <formula>AND(OR($G$36=33,$G$36=32,$G$36=34,$G$36=37),ISBLANK($AD$38))</formula>
    </cfRule>
    <cfRule type="expression" dxfId="90" priority="102">
      <formula>AND($G$36=38,ISBLANK($AD$38))</formula>
    </cfRule>
  </conditionalFormatting>
  <conditionalFormatting sqref="S42:AD43">
    <cfRule type="expression" dxfId="89" priority="85">
      <formula>AND(OR($G$42=32,$G$42=37),ISBLANK($AD$42))</formula>
    </cfRule>
    <cfRule type="expression" dxfId="88" priority="92">
      <formula>AND(OR($G$42=33,$G$42=34),ISBLANK($AD$42))</formula>
    </cfRule>
  </conditionalFormatting>
  <conditionalFormatting sqref="S44:AD45">
    <cfRule type="expression" dxfId="87" priority="91">
      <formula>AND(OR($G$42=33,$G$42=32,$G$42=34,$G$42=37),ISBLANK($AD$44))</formula>
    </cfRule>
    <cfRule type="expression" dxfId="86" priority="101">
      <formula>AND($G$42=38,ISBLANK($AD$44))</formula>
    </cfRule>
  </conditionalFormatting>
  <conditionalFormatting sqref="S18:CF19 AE20:CF21 S22 W22:CF23">
    <cfRule type="expression" dxfId="85" priority="20">
      <formula>$G$18=38</formula>
    </cfRule>
  </conditionalFormatting>
  <conditionalFormatting sqref="S24:CF25 AE26:CF27 S28:CF29">
    <cfRule type="expression" dxfId="84" priority="14">
      <formula>$G$24=38</formula>
    </cfRule>
  </conditionalFormatting>
  <conditionalFormatting sqref="S30:CF31 AE32:CF33 S34:CF35">
    <cfRule type="expression" dxfId="83" priority="13">
      <formula>$G$30=38</formula>
    </cfRule>
  </conditionalFormatting>
  <conditionalFormatting sqref="S36:CF37 AE38:CF39 S40:CF41">
    <cfRule type="expression" dxfId="82" priority="12">
      <formula>$G$36=38</formula>
    </cfRule>
  </conditionalFormatting>
  <conditionalFormatting sqref="S42:CF43 AE44:CF45 S46:CF47">
    <cfRule type="expression" dxfId="81" priority="11">
      <formula>$G$42=38</formula>
    </cfRule>
  </conditionalFormatting>
  <conditionalFormatting sqref="Y22:AA23">
    <cfRule type="expression" dxfId="80" priority="84">
      <formula>AND($G$18=37,ISBLANK($Y$22))</formula>
    </cfRule>
  </conditionalFormatting>
  <conditionalFormatting sqref="Y28:AA29">
    <cfRule type="expression" dxfId="79" priority="83">
      <formula>AND($G$24=37,ISBLANK($Y$28))</formula>
    </cfRule>
  </conditionalFormatting>
  <conditionalFormatting sqref="Y34:AA35">
    <cfRule type="expression" dxfId="78" priority="82">
      <formula>AND($G$30=37,ISBLANK($Y$34))</formula>
    </cfRule>
  </conditionalFormatting>
  <conditionalFormatting sqref="Y40:AA41">
    <cfRule type="expression" dxfId="77" priority="81">
      <formula>AND($G$36=37,ISBLANK($Y$40))</formula>
    </cfRule>
  </conditionalFormatting>
  <conditionalFormatting sqref="Y46:AA47">
    <cfRule type="expression" dxfId="76" priority="80">
      <formula>AND($G$42=37,ISBLANK($Y$46))</formula>
    </cfRule>
  </conditionalFormatting>
  <conditionalFormatting sqref="AB22:AD23">
    <cfRule type="expression" dxfId="75" priority="78">
      <formula>AND($G$18=37,$Y$22&lt;&gt;1)</formula>
    </cfRule>
    <cfRule type="expression" dxfId="74" priority="79">
      <formula>AND($Y$22=1,ISBLANK($AB$22))</formula>
    </cfRule>
  </conditionalFormatting>
  <conditionalFormatting sqref="AB28:AD29">
    <cfRule type="expression" dxfId="73" priority="76">
      <formula>AND($Y$28=1,ISBLANK($AB$28))</formula>
    </cfRule>
    <cfRule type="expression" dxfId="72" priority="77">
      <formula>AND($G$24=37,$Y$28&lt;&gt;1)</formula>
    </cfRule>
  </conditionalFormatting>
  <conditionalFormatting sqref="AB34:AD35">
    <cfRule type="expression" dxfId="71" priority="74">
      <formula>AND($Y$34=1,ISBLANK($AB$34))</formula>
    </cfRule>
    <cfRule type="expression" dxfId="70" priority="75">
      <formula>AND($G$30=37,$Y$34&lt;&gt;1)</formula>
    </cfRule>
  </conditionalFormatting>
  <conditionalFormatting sqref="AB40:AD41">
    <cfRule type="expression" dxfId="69" priority="72">
      <formula>AND($Y$40=1,ISBLANK($AB$40))</formula>
    </cfRule>
    <cfRule type="expression" dxfId="68" priority="73">
      <formula>AND($G$36=37,$Y$40&lt;&gt;1)</formula>
    </cfRule>
  </conditionalFormatting>
  <conditionalFormatting sqref="AB46:AD47">
    <cfRule type="expression" dxfId="67" priority="70">
      <formula>AND($Y$46=1,ISBLANK($AB$46))</formula>
    </cfRule>
    <cfRule type="expression" dxfId="66" priority="71">
      <formula>AND($G$42=37,$Y$46&lt;&gt;1)</formula>
    </cfRule>
  </conditionalFormatting>
  <conditionalFormatting sqref="AE18:CF21 S22 W22:CF23">
    <cfRule type="expression" dxfId="65" priority="10">
      <formula>OR($G$18=34,$G$18=32,$G$18=33)</formula>
    </cfRule>
  </conditionalFormatting>
  <conditionalFormatting sqref="AE24:CF27 S28:CF29">
    <cfRule type="expression" dxfId="64" priority="9">
      <formula>OR($G$24=34,$G$24=32,$G$24=33)</formula>
    </cfRule>
  </conditionalFormatting>
  <conditionalFormatting sqref="AE30:CF33 S34:CF35">
    <cfRule type="expression" dxfId="63" priority="8">
      <formula>OR($G$30=34,$G$30=32,$G$30=33)</formula>
    </cfRule>
  </conditionalFormatting>
  <conditionalFormatting sqref="AE36:CF39 S40:CF41">
    <cfRule type="expression" dxfId="62" priority="7">
      <formula>OR($G$36=34,$G$36=32,$G$36=33)</formula>
    </cfRule>
  </conditionalFormatting>
  <conditionalFormatting sqref="AE42:CF45 S46:CF47">
    <cfRule type="expression" dxfId="61" priority="6">
      <formula>OR($G$42=34,$G$42=32,$G$42=33)</formula>
    </cfRule>
  </conditionalFormatting>
  <conditionalFormatting sqref="AO18 AO20:BO23">
    <cfRule type="expression" dxfId="60" priority="41">
      <formula>OR(AND(OR($Y$22=2,$Y$22=3),$BP$23&lt;&gt;""),$Y$22=4)</formula>
    </cfRule>
  </conditionalFormatting>
  <conditionalFormatting sqref="AO24 AO26:BO29">
    <cfRule type="expression" dxfId="59" priority="52">
      <formula>OR(AND(OR($Y$28=2,$Y$28=3),$BP$29&lt;&gt;""),$Y$28=4)</formula>
    </cfRule>
  </conditionalFormatting>
  <conditionalFormatting sqref="AO30 AO32:BO35">
    <cfRule type="expression" dxfId="58" priority="51">
      <formula>OR(AND(OR($Y$34=2,$Y$34=3),$BP$35&lt;&gt;""),$Y$34=4)</formula>
    </cfRule>
  </conditionalFormatting>
  <conditionalFormatting sqref="AO36 AO38:BO41">
    <cfRule type="expression" dxfId="57" priority="50">
      <formula>OR(AND(OR($Y$40=2,$Y$40=3),$BP$41&lt;&gt;""),$Y$40=4)</formula>
    </cfRule>
  </conditionalFormatting>
  <conditionalFormatting sqref="AO42 AO44:BO47">
    <cfRule type="expression" dxfId="56" priority="49">
      <formula>OR(AND(OR($Y$46=2,$Y$46=3),$BP$47&lt;&gt;""),$Y$46=4)</formula>
    </cfRule>
  </conditionalFormatting>
  <conditionalFormatting sqref="AQ24:AR25 BB24:BH25 AO29:BO29">
    <cfRule type="expression" dxfId="55" priority="19">
      <formula>$BP$29&lt;&gt;""</formula>
    </cfRule>
  </conditionalFormatting>
  <conditionalFormatting sqref="AQ30:AR31 BB30:BH31 AO35:BO35">
    <cfRule type="expression" dxfId="54" priority="18">
      <formula>$BP$35&lt;&gt;""</formula>
    </cfRule>
  </conditionalFormatting>
  <conditionalFormatting sqref="AQ36:AR37 BB36:BH37 AO41:BO41">
    <cfRule type="expression" dxfId="53" priority="17">
      <formula>$BP$41&lt;&gt;""</formula>
    </cfRule>
  </conditionalFormatting>
  <conditionalFormatting sqref="AQ42:AR43 BB42:BH43 AO47:BO47">
    <cfRule type="expression" dxfId="52" priority="16">
      <formula>$BP$47&lt;&gt;""</formula>
    </cfRule>
  </conditionalFormatting>
  <conditionalFormatting sqref="BP23:BS23">
    <cfRule type="expression" dxfId="51" priority="90">
      <formula>AND(AND($Y$22&gt;=2,$Y$22&lt;=4),ISBLANK($BP$23))</formula>
    </cfRule>
  </conditionalFormatting>
  <conditionalFormatting sqref="BP29:BS29">
    <cfRule type="expression" dxfId="50" priority="69">
      <formula>AND(AND($Y$28&gt;=2,$Y$28&lt;=4),ISBLANK($BP$29))</formula>
    </cfRule>
  </conditionalFormatting>
  <conditionalFormatting sqref="BP35:BS35">
    <cfRule type="expression" dxfId="49" priority="68">
      <formula>AND(AND($Y$34&gt;=2,$Y$34&lt;=4),ISBLANK($BP$35))</formula>
    </cfRule>
  </conditionalFormatting>
  <conditionalFormatting sqref="BP41:BS41">
    <cfRule type="expression" dxfId="48" priority="67">
      <formula>AND(AND($Y$40&gt;=2,$Y$40&lt;=4),ISBLANK($BP$41))</formula>
    </cfRule>
  </conditionalFormatting>
  <conditionalFormatting sqref="BP47:BS47">
    <cfRule type="expression" dxfId="47" priority="66">
      <formula>AND(AND($Y$46&gt;=2,$Y$46&lt;=4),ISBLANK($BP$47))</formula>
    </cfRule>
  </conditionalFormatting>
  <conditionalFormatting sqref="CD3:CF3 BT5:BV5 BY5:BZ5 CC5:CD5 BK8:CF11 K11:AN13 B12 G12">
    <cfRule type="containsBlanks" dxfId="46" priority="130">
      <formula>LEN(TRIM(B3))=0</formula>
    </cfRule>
  </conditionalFormatting>
  <conditionalFormatting sqref="AH19:AM19">
    <cfRule type="expression" dxfId="45" priority="48">
      <formula>AND(OR($G$18=36,$G$18=37),AH$19="")</formula>
    </cfRule>
  </conditionalFormatting>
  <conditionalFormatting sqref="AH25:AM25">
    <cfRule type="expression" dxfId="44" priority="47">
      <formula>AND(OR($G$24=36,$G$24=37),AH$25="")</formula>
    </cfRule>
  </conditionalFormatting>
  <conditionalFormatting sqref="AH31:AM31">
    <cfRule type="expression" dxfId="43" priority="46">
      <formula>AND(OR($G$30=36,$G$30=37),AH$31="")</formula>
    </cfRule>
  </conditionalFormatting>
  <conditionalFormatting sqref="AH37:AM37">
    <cfRule type="expression" dxfId="42" priority="45">
      <formula>AND(OR($G$36=36,$G$36=37),AH$37="")</formula>
    </cfRule>
  </conditionalFormatting>
  <conditionalFormatting sqref="AH43:AM43">
    <cfRule type="expression" dxfId="41" priority="44">
      <formula>AND(OR($G$42=36,$G$42=37),AH$43="")</formula>
    </cfRule>
  </conditionalFormatting>
  <conditionalFormatting sqref="AG20:AH21">
    <cfRule type="expression" dxfId="40" priority="43">
      <formula>AND($G$18=37,$AG$20="")</formula>
    </cfRule>
  </conditionalFormatting>
  <conditionalFormatting sqref="AG26:AH27">
    <cfRule type="expression" dxfId="39" priority="60">
      <formula>AND($G$24=37,$AG$26="")</formula>
    </cfRule>
  </conditionalFormatting>
  <conditionalFormatting sqref="AG32:AH33">
    <cfRule type="expression" dxfId="38" priority="59">
      <formula>AND($G$30=37,$AG$32="")</formula>
    </cfRule>
  </conditionalFormatting>
  <conditionalFormatting sqref="AG38:AH39">
    <cfRule type="expression" dxfId="37" priority="58">
      <formula>AND($G$36=37,$AG$38="")</formula>
    </cfRule>
  </conditionalFormatting>
  <conditionalFormatting sqref="AG44:AH45">
    <cfRule type="expression" dxfId="36" priority="57">
      <formula>AND($G$42=37,$AG$44="")</formula>
    </cfRule>
  </conditionalFormatting>
  <conditionalFormatting sqref="G20:J21">
    <cfRule type="expression" dxfId="35" priority="36">
      <formula>AND($B$18&lt;&gt;"",$G$20="")</formula>
    </cfRule>
  </conditionalFormatting>
  <conditionalFormatting sqref="G26:J27">
    <cfRule type="expression" dxfId="34" priority="35">
      <formula>AND($B$24&lt;&gt;"",$G$26="")</formula>
    </cfRule>
  </conditionalFormatting>
  <conditionalFormatting sqref="G32:J33">
    <cfRule type="expression" dxfId="33" priority="34">
      <formula>AND($B$30&lt;&gt;"",$G$32="")</formula>
    </cfRule>
  </conditionalFormatting>
  <conditionalFormatting sqref="G38:J39">
    <cfRule type="expression" dxfId="32" priority="33">
      <formula>AND($B$36&lt;&gt;"",$G$38="")</formula>
    </cfRule>
  </conditionalFormatting>
  <conditionalFormatting sqref="G44:J45">
    <cfRule type="expression" dxfId="31" priority="32">
      <formula>AND($B$42&lt;&gt;"",$G$44="")</formula>
    </cfRule>
  </conditionalFormatting>
  <conditionalFormatting sqref="S22:V23">
    <cfRule type="expression" dxfId="30" priority="42">
      <formula>AND($G$18=37,$S$22="")</formula>
    </cfRule>
  </conditionalFormatting>
  <conditionalFormatting sqref="S28:V29">
    <cfRule type="expression" dxfId="29" priority="56">
      <formula>AND($G$24=37,$S$28="")</formula>
    </cfRule>
  </conditionalFormatting>
  <conditionalFormatting sqref="S34:V35">
    <cfRule type="expression" dxfId="28" priority="55">
      <formula>AND($G$30=37,$S$34="")</formula>
    </cfRule>
  </conditionalFormatting>
  <conditionalFormatting sqref="S40:V41">
    <cfRule type="expression" dxfId="27" priority="54">
      <formula>AND($G$36=37,$S$40="")</formula>
    </cfRule>
  </conditionalFormatting>
  <conditionalFormatting sqref="S46:V47">
    <cfRule type="expression" dxfId="26" priority="53">
      <formula>AND($G$42=37,$S$46="")</formula>
    </cfRule>
  </conditionalFormatting>
  <conditionalFormatting sqref="AQ18:AR19 BB18:BH19 AO23:BO23">
    <cfRule type="expression" dxfId="25" priority="15">
      <formula>$BP$23&lt;&gt;""</formula>
    </cfRule>
  </conditionalFormatting>
  <conditionalFormatting sqref="BP23:BV23">
    <cfRule type="expression" dxfId="24" priority="25">
      <formula>$Y$22=1</formula>
    </cfRule>
  </conditionalFormatting>
  <conditionalFormatting sqref="BP29:BV29">
    <cfRule type="expression" dxfId="23" priority="24">
      <formula>$Y$28=1</formula>
    </cfRule>
  </conditionalFormatting>
  <conditionalFormatting sqref="BP35:BV35">
    <cfRule type="expression" dxfId="22" priority="23">
      <formula>$Y$34=1</formula>
    </cfRule>
  </conditionalFormatting>
  <conditionalFormatting sqref="BP41:BV41">
    <cfRule type="expression" dxfId="21" priority="22">
      <formula>$Y$40=1</formula>
    </cfRule>
  </conditionalFormatting>
  <conditionalFormatting sqref="BP47:BV47">
    <cfRule type="expression" dxfId="20" priority="21">
      <formula>$Y$46=1</formula>
    </cfRule>
  </conditionalFormatting>
  <conditionalFormatting sqref="AO18:BV22 AO23:BO23">
    <cfRule type="expression" dxfId="19" priority="5">
      <formula>AND(OR($Y$22=2,$Y$22=3,$Y$22=4),$BP$23=1)</formula>
    </cfRule>
  </conditionalFormatting>
  <conditionalFormatting sqref="AO24:BV28 AO29:BO29">
    <cfRule type="expression" dxfId="18" priority="4">
      <formula>AND(OR($Y$28=2,$Y$28=3,$Y$28=4),$BP$29=1)</formula>
    </cfRule>
  </conditionalFormatting>
  <conditionalFormatting sqref="AO30:BV34 AO35:BO35">
    <cfRule type="expression" dxfId="17" priority="3">
      <formula>AND(OR($Y$34=2,$Y$34=3,$Y$34=4),$BP$35=1)</formula>
    </cfRule>
  </conditionalFormatting>
  <conditionalFormatting sqref="AO36:BV40 AO41:BO41">
    <cfRule type="expression" dxfId="16" priority="2">
      <formula>AND(OR($Y$40=2,$Y$40=3,$Y$40=4),$BP$41=1)</formula>
    </cfRule>
  </conditionalFormatting>
  <conditionalFormatting sqref="AO42:BV46 AO47:BO47">
    <cfRule type="expression" dxfId="15" priority="1">
      <formula>AND(OR($Y$46=2,$Y$46=3,$Y$46=4),$BP$47=1)</formula>
    </cfRule>
  </conditionalFormatting>
  <conditionalFormatting sqref="AU18:AZ19">
    <cfRule type="expression" dxfId="14" priority="31">
      <formula>AND(OR(AND($Y$22=4,$BP$23=""),$BP$23=2),$AU$18="")</formula>
    </cfRule>
  </conditionalFormatting>
  <conditionalFormatting sqref="AU24:AZ25">
    <cfRule type="expression" dxfId="13" priority="30">
      <formula>AND(OR(AND($Y$28=4,$BP$29=""),$BP$29=2),$AU$24="")</formula>
    </cfRule>
  </conditionalFormatting>
  <conditionalFormatting sqref="AU30:AZ31">
    <cfRule type="expression" dxfId="12" priority="29">
      <formula>AND(OR(AND($Y$34=4,$BP$35=""),$BP$35=2),$AU$30="")</formula>
    </cfRule>
  </conditionalFormatting>
  <conditionalFormatting sqref="AU36:AZ37">
    <cfRule type="expression" dxfId="11" priority="28">
      <formula>AND(OR(AND($Y$40=4,$BP$41=""),$BP$41=2),$AU$36="")</formula>
    </cfRule>
  </conditionalFormatting>
  <conditionalFormatting sqref="AU42:AZ43">
    <cfRule type="expression" dxfId="10" priority="27">
      <formula>AND(OR(AND($Y$46=4,$BP$47=""),$BP$47=2),$AU$42="")</formula>
    </cfRule>
  </conditionalFormatting>
  <conditionalFormatting sqref="BB18:BG22 AU18:AZ22">
    <cfRule type="expression" dxfId="9" priority="26">
      <formula>AND(OR($Y$22=1,AND($Y$22=2,$BP$23=""),AND($Y$22=3,$BP$23="")),AU18="")</formula>
    </cfRule>
  </conditionalFormatting>
  <conditionalFormatting sqref="BB24:BG28 AU24:AZ28">
    <cfRule type="expression" dxfId="8" priority="40">
      <formula>AND(OR($Y$28=1,AND($Y$28=2,$BP$29=""),AND($Y$28=3,$BP$29="")),AU24="")</formula>
    </cfRule>
  </conditionalFormatting>
  <conditionalFormatting sqref="BB30:BG34 AU30:AZ34">
    <cfRule type="expression" dxfId="7" priority="39">
      <formula>AND(OR($Y$34=1,AND($Y$34=2,$BP$35=""),AND($Y$34=3,$BP$35="")),AU30="")</formula>
    </cfRule>
  </conditionalFormatting>
  <conditionalFormatting sqref="BB36:BG40 AU36:AZ40">
    <cfRule type="expression" dxfId="6" priority="38">
      <formula>AND(OR($Y$40=1,AND($Y$40=2,$BP$41=""),AND($Y$40=3,$BP$41="")),AU36="")</formula>
    </cfRule>
  </conditionalFormatting>
  <conditionalFormatting sqref="BB42:BG46 AU42:AZ46">
    <cfRule type="expression" dxfId="5" priority="37">
      <formula>AND(OR($Y$46=1,AND($Y$46=2,$BP$47=""),AND($Y$46=3,$BP$47="")),AU42="")</formula>
    </cfRule>
  </conditionalFormatting>
  <conditionalFormatting sqref="BB18:BG19">
    <cfRule type="expression" dxfId="4" priority="65">
      <formula>AND($Y$22=4,$BP$23="",$BB$18="")</formula>
    </cfRule>
  </conditionalFormatting>
  <conditionalFormatting sqref="BB24:BG25">
    <cfRule type="expression" dxfId="3" priority="64">
      <formula>AND($Y$28=4,$BP$29="",$BB$24="")</formula>
    </cfRule>
  </conditionalFormatting>
  <conditionalFormatting sqref="BB30:BG31">
    <cfRule type="expression" dxfId="2" priority="63">
      <formula>AND($Y$34=4,$BP$35="",$BB$30="")</formula>
    </cfRule>
  </conditionalFormatting>
  <conditionalFormatting sqref="BB36:BG37">
    <cfRule type="expression" dxfId="1" priority="62">
      <formula>AND($Y$40=4,$BP$41="",$BB$36="")</formula>
    </cfRule>
  </conditionalFormatting>
  <conditionalFormatting sqref="BB42:BG43">
    <cfRule type="expression" dxfId="0" priority="61">
      <formula>AND($Y$46=4,$BP$47="",$BB$42="")</formula>
    </cfRule>
  </conditionalFormatting>
  <dataValidations count="9">
    <dataValidation type="whole" allowBlank="1" showInputMessage="1" showErrorMessage="1" sqref="AG19:AM19 AG25:AM25 AG31:AM31 AG37:AM37 AG43:AM43" xr:uid="{F177C0B0-AFBF-49B0-9902-96992C0EE2D1}">
      <formula1>0</formula1>
      <formula2>9</formula2>
    </dataValidation>
    <dataValidation type="list" showInputMessage="1" showErrorMessage="1" sqref="S22:V23 S28:V29 S34:V35 S40:V41 S46:V47" xr:uid="{72AE2299-7016-412F-BA4E-813DAD7142A4}">
      <formula1>"10(一般),30(消防),41(短期),99(他)"</formula1>
    </dataValidation>
    <dataValidation type="whole" imeMode="halfAlpha" allowBlank="1" showInputMessage="1" showErrorMessage="1" sqref="K19:R19 K21:R21 K25:R25 K27:R27 K31:R31 K33:R33 K37:R37 K39:R39 K43:R43 K45:R45 S18:AD21 S24:AD27 S30:AD33 S36:AD39 S42:AD45" xr:uid="{EBF45F09-FAB0-48F7-9C19-F6981B012CF8}">
      <formula1>0</formula1>
      <formula2>9</formula2>
    </dataValidation>
    <dataValidation type="list" showInputMessage="1" showErrorMessage="1" sqref="G20:J21 G26:J27 G32:J33 G38:J39 G44:J45" xr:uid="{8FEF33AD-06C7-4C64-BE95-DF8F157F32E9}">
      <formula1>"１ 男,２ 女"</formula1>
    </dataValidation>
    <dataValidation type="custom" showInputMessage="1" showErrorMessage="1" sqref="BP35:BS35 BP29:BS29 BP23:BS23 BP41:BS41 BP47:BS47" xr:uid="{A03AF686-58AB-497F-BB76-3077551E751B}">
      <formula1>IF(AND(Y22&gt;=2,Y22&lt;=4),OR(BP23=1,BP23=2),"")</formula1>
    </dataValidation>
    <dataValidation type="list" allowBlank="1" showInputMessage="1" showErrorMessage="1" sqref="AB22:AD23 AB28:AD29 AB34:AD35 AB40:AD41 AB46:AD47" xr:uid="{D5FA7C61-7AE9-400F-840B-12FC0CA87E5C}">
      <formula1>"1,2,3"</formula1>
    </dataValidation>
    <dataValidation type="list" allowBlank="1" showInputMessage="1" showErrorMessage="1" sqref="Y22:AA23 Y28:AA29 Y34:AA35 Y40:AA41 Y46:AA47" xr:uid="{25E690E2-8D9E-464A-89AC-3161C0E943A4}">
      <formula1>"1,2,3,4"</formula1>
    </dataValidation>
    <dataValidation imeMode="fullKatakana" allowBlank="1" showInputMessage="1" showErrorMessage="1" sqref="G22:R22 G28:R28 G34:R34 G40:R40 G46:R46" xr:uid="{31ABE2D0-9761-403E-AC50-1C17DB37F308}"/>
    <dataValidation type="list" allowBlank="1" showInputMessage="1" showErrorMessage="1" sqref="G42:J43 G18:J19 G24:J25 G30:J31 G36:J37" xr:uid="{4649DCED-03EC-4323-9904-00B3C13AAF42}">
      <formula1>"37,34,32,33,38"</formula1>
    </dataValidation>
  </dataValidations>
  <printOptions horizontalCentered="1" verticalCentered="1"/>
  <pageMargins left="0.39370078740157483" right="0.35433070866141736" top="0.74803149606299213" bottom="0.31496062992125984" header="0.31496062992125984" footer="0.19685039370078741"/>
  <pageSetup paperSize="9" scale="85" orientation="landscape" r:id="rId1"/>
  <headerFooter alignWithMargins="0">
    <oddHeader>&amp;Rver5.7.1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9"/>
  <sheetViews>
    <sheetView showGridLines="0" workbookViewId="0"/>
  </sheetViews>
  <sheetFormatPr defaultColWidth="1.625" defaultRowHeight="15" customHeight="1"/>
  <cols>
    <col min="1" max="1" width="1.625" customWidth="1"/>
    <col min="2" max="11" width="1.875" customWidth="1"/>
    <col min="12" max="12" width="15.625" customWidth="1"/>
    <col min="13" max="13" width="1.625" customWidth="1"/>
    <col min="14" max="14" width="15.625" customWidth="1"/>
    <col min="15" max="15" width="1.625" customWidth="1"/>
    <col min="16" max="16" width="5.625" customWidth="1"/>
    <col min="17" max="17" width="15.625" customWidth="1"/>
  </cols>
  <sheetData>
    <row r="1" spans="2:18" ht="15" customHeight="1">
      <c r="B1" s="552" t="s">
        <v>54</v>
      </c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</row>
    <row r="2" spans="2:18" ht="15" customHeight="1" thickBot="1">
      <c r="B2" s="553"/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  <c r="R2" s="553"/>
    </row>
    <row r="3" spans="2:18" ht="15" customHeight="1">
      <c r="B3" s="554" t="s">
        <v>43</v>
      </c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6"/>
      <c r="N3" s="554" t="s">
        <v>44</v>
      </c>
      <c r="O3" s="555"/>
      <c r="P3" s="555"/>
      <c r="Q3" s="555"/>
      <c r="R3" s="556"/>
    </row>
    <row r="4" spans="2:18" ht="15" customHeight="1">
      <c r="B4" s="557"/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9"/>
      <c r="N4" s="539"/>
      <c r="O4" s="540"/>
      <c r="P4" s="540"/>
      <c r="Q4" s="540"/>
      <c r="R4" s="560"/>
    </row>
    <row r="5" spans="2:18" ht="15" customHeight="1">
      <c r="B5" s="562" t="s">
        <v>45</v>
      </c>
      <c r="C5" s="563"/>
      <c r="D5" s="563"/>
      <c r="E5" s="563"/>
      <c r="F5" s="563"/>
      <c r="G5" s="563"/>
      <c r="H5" s="563"/>
      <c r="I5" s="563"/>
      <c r="J5" s="563"/>
      <c r="K5" s="564"/>
      <c r="L5" s="565" t="s">
        <v>46</v>
      </c>
      <c r="M5" s="566"/>
      <c r="N5" s="539"/>
      <c r="O5" s="540"/>
      <c r="P5" s="540"/>
      <c r="Q5" s="540"/>
      <c r="R5" s="560"/>
    </row>
    <row r="6" spans="2:18" ht="15" customHeight="1">
      <c r="B6" s="570" t="s">
        <v>47</v>
      </c>
      <c r="C6" s="571"/>
      <c r="D6" s="571"/>
      <c r="E6" s="571"/>
      <c r="F6" s="571"/>
      <c r="G6" s="571"/>
      <c r="H6" s="571"/>
      <c r="I6" s="571"/>
      <c r="J6" s="571"/>
      <c r="K6" s="572"/>
      <c r="L6" s="567"/>
      <c r="M6" s="560"/>
      <c r="N6" s="539"/>
      <c r="O6" s="540"/>
      <c r="P6" s="540"/>
      <c r="Q6" s="540"/>
      <c r="R6" s="560"/>
    </row>
    <row r="7" spans="2:18" ht="18" customHeight="1">
      <c r="B7" s="573"/>
      <c r="C7" s="574"/>
      <c r="D7" s="574"/>
      <c r="E7" s="574"/>
      <c r="F7" s="574"/>
      <c r="G7" s="574"/>
      <c r="H7" s="574"/>
      <c r="I7" s="574"/>
      <c r="J7" s="574"/>
      <c r="K7" s="575"/>
      <c r="L7" s="567"/>
      <c r="M7" s="560"/>
      <c r="N7" s="539"/>
      <c r="O7" s="540"/>
      <c r="P7" s="540"/>
      <c r="Q7" s="540"/>
      <c r="R7" s="560"/>
    </row>
    <row r="8" spans="2:18" ht="18" customHeight="1" thickBot="1">
      <c r="B8" s="576"/>
      <c r="C8" s="577"/>
      <c r="D8" s="577"/>
      <c r="E8" s="577"/>
      <c r="F8" s="577"/>
      <c r="G8" s="577"/>
      <c r="H8" s="577"/>
      <c r="I8" s="577"/>
      <c r="J8" s="577"/>
      <c r="K8" s="578"/>
      <c r="L8" s="568"/>
      <c r="M8" s="561"/>
      <c r="N8" s="536"/>
      <c r="O8" s="537"/>
      <c r="P8" s="537"/>
      <c r="Q8" s="537"/>
      <c r="R8" s="561"/>
    </row>
    <row r="9" spans="2:18" ht="15" customHeight="1">
      <c r="B9" s="554"/>
      <c r="C9" s="555"/>
      <c r="D9" s="555"/>
      <c r="E9" s="555"/>
      <c r="F9" s="555"/>
      <c r="G9" s="555"/>
      <c r="H9" s="555"/>
      <c r="I9" s="555"/>
      <c r="J9" s="555"/>
      <c r="K9" s="569"/>
      <c r="L9" s="548" t="s">
        <v>34</v>
      </c>
      <c r="M9" s="549"/>
      <c r="N9" s="550" t="s">
        <v>48</v>
      </c>
      <c r="O9" s="551"/>
      <c r="P9" s="17"/>
      <c r="Q9" s="551" t="s">
        <v>49</v>
      </c>
      <c r="R9" s="549"/>
    </row>
    <row r="10" spans="2:18" ht="15" customHeight="1">
      <c r="B10" s="539">
        <v>1</v>
      </c>
      <c r="C10" s="540"/>
      <c r="D10" s="540"/>
      <c r="E10" s="540"/>
      <c r="F10" s="540"/>
      <c r="G10" s="540"/>
      <c r="H10" s="540"/>
      <c r="I10" s="540"/>
      <c r="J10" s="540"/>
      <c r="K10" s="541"/>
      <c r="L10" s="1">
        <v>58000</v>
      </c>
      <c r="M10" s="2"/>
      <c r="N10" s="6">
        <v>0</v>
      </c>
      <c r="O10" s="3"/>
      <c r="P10" s="16" t="s">
        <v>50</v>
      </c>
      <c r="Q10" s="4">
        <v>63000</v>
      </c>
      <c r="R10" s="5"/>
    </row>
    <row r="11" spans="2:18" ht="15" customHeight="1">
      <c r="B11" s="539">
        <v>2</v>
      </c>
      <c r="C11" s="540"/>
      <c r="D11" s="540"/>
      <c r="E11" s="540"/>
      <c r="F11" s="540"/>
      <c r="G11" s="540"/>
      <c r="H11" s="540"/>
      <c r="I11" s="540"/>
      <c r="J11" s="540"/>
      <c r="K11" s="541"/>
      <c r="L11" s="1">
        <v>68000</v>
      </c>
      <c r="M11" s="2"/>
      <c r="N11" s="6">
        <v>63000</v>
      </c>
      <c r="O11" s="4"/>
      <c r="P11" s="16" t="s">
        <v>50</v>
      </c>
      <c r="Q11" s="4">
        <v>73000</v>
      </c>
      <c r="R11" s="5"/>
    </row>
    <row r="12" spans="2:18" ht="15" customHeight="1">
      <c r="B12" s="539">
        <v>3</v>
      </c>
      <c r="C12" s="540"/>
      <c r="D12" s="540"/>
      <c r="E12" s="540"/>
      <c r="F12" s="540"/>
      <c r="G12" s="540"/>
      <c r="H12" s="540"/>
      <c r="I12" s="540"/>
      <c r="J12" s="540"/>
      <c r="K12" s="541"/>
      <c r="L12" s="1">
        <v>78000</v>
      </c>
      <c r="M12" s="2"/>
      <c r="N12" s="6">
        <v>73000</v>
      </c>
      <c r="O12" s="4"/>
      <c r="P12" s="16" t="s">
        <v>50</v>
      </c>
      <c r="Q12" s="4">
        <v>83000</v>
      </c>
      <c r="R12" s="5"/>
    </row>
    <row r="13" spans="2:18" ht="15" customHeight="1">
      <c r="B13" s="539">
        <v>4</v>
      </c>
      <c r="C13" s="540"/>
      <c r="D13" s="540"/>
      <c r="E13" s="540"/>
      <c r="F13" s="540"/>
      <c r="G13" s="540"/>
      <c r="H13" s="540"/>
      <c r="I13" s="540"/>
      <c r="J13" s="540"/>
      <c r="K13" s="541"/>
      <c r="L13" s="1">
        <v>88000</v>
      </c>
      <c r="M13" s="2"/>
      <c r="N13" s="6">
        <v>83000</v>
      </c>
      <c r="O13" s="4"/>
      <c r="P13" s="16" t="s">
        <v>50</v>
      </c>
      <c r="Q13" s="4">
        <v>93000</v>
      </c>
      <c r="R13" s="5"/>
    </row>
    <row r="14" spans="2:18" ht="15" customHeight="1">
      <c r="B14" s="539">
        <v>5</v>
      </c>
      <c r="C14" s="540"/>
      <c r="D14" s="540"/>
      <c r="E14" s="540"/>
      <c r="F14" s="540"/>
      <c r="G14" s="540"/>
      <c r="H14" s="540"/>
      <c r="I14" s="540"/>
      <c r="J14" s="540"/>
      <c r="K14" s="541"/>
      <c r="L14" s="1">
        <v>98000</v>
      </c>
      <c r="M14" s="2"/>
      <c r="N14" s="6">
        <v>93000</v>
      </c>
      <c r="O14" s="3"/>
      <c r="P14" s="16" t="s">
        <v>50</v>
      </c>
      <c r="Q14" s="4">
        <v>101000</v>
      </c>
      <c r="R14" s="5"/>
    </row>
    <row r="15" spans="2:18" ht="15" customHeight="1">
      <c r="B15" s="545">
        <v>6</v>
      </c>
      <c r="C15" s="546"/>
      <c r="D15" s="546"/>
      <c r="E15" s="546"/>
      <c r="F15" s="546"/>
      <c r="G15" s="546"/>
      <c r="H15" s="546"/>
      <c r="I15" s="546"/>
      <c r="J15" s="546"/>
      <c r="K15" s="547"/>
      <c r="L15" s="18">
        <v>104000</v>
      </c>
      <c r="M15" s="19"/>
      <c r="N15" s="20">
        <v>101000</v>
      </c>
      <c r="O15" s="21"/>
      <c r="P15" s="22" t="s">
        <v>50</v>
      </c>
      <c r="Q15" s="21">
        <v>107000</v>
      </c>
      <c r="R15" s="23"/>
    </row>
    <row r="16" spans="2:18" ht="15" customHeight="1">
      <c r="B16" s="539">
        <v>7</v>
      </c>
      <c r="C16" s="540"/>
      <c r="D16" s="540"/>
      <c r="E16" s="540"/>
      <c r="F16" s="540"/>
      <c r="G16" s="540"/>
      <c r="H16" s="540"/>
      <c r="I16" s="540"/>
      <c r="J16" s="540"/>
      <c r="K16" s="541"/>
      <c r="L16" s="1">
        <v>110000</v>
      </c>
      <c r="M16" s="2"/>
      <c r="N16" s="6">
        <v>107000</v>
      </c>
      <c r="O16" s="4"/>
      <c r="P16" s="16" t="s">
        <v>50</v>
      </c>
      <c r="Q16" s="4">
        <v>114000</v>
      </c>
      <c r="R16" s="5"/>
    </row>
    <row r="17" spans="2:18" ht="15" customHeight="1">
      <c r="B17" s="539">
        <v>8</v>
      </c>
      <c r="C17" s="540"/>
      <c r="D17" s="540"/>
      <c r="E17" s="540"/>
      <c r="F17" s="540"/>
      <c r="G17" s="540"/>
      <c r="H17" s="540"/>
      <c r="I17" s="540"/>
      <c r="J17" s="540"/>
      <c r="K17" s="541"/>
      <c r="L17" s="1">
        <v>118000</v>
      </c>
      <c r="M17" s="2"/>
      <c r="N17" s="6">
        <v>114000</v>
      </c>
      <c r="O17" s="4"/>
      <c r="P17" s="16" t="s">
        <v>50</v>
      </c>
      <c r="Q17" s="4">
        <v>122000</v>
      </c>
      <c r="R17" s="5"/>
    </row>
    <row r="18" spans="2:18" ht="15" customHeight="1">
      <c r="B18" s="539">
        <v>9</v>
      </c>
      <c r="C18" s="540"/>
      <c r="D18" s="540"/>
      <c r="E18" s="540"/>
      <c r="F18" s="540"/>
      <c r="G18" s="540"/>
      <c r="H18" s="540"/>
      <c r="I18" s="540"/>
      <c r="J18" s="540"/>
      <c r="K18" s="541"/>
      <c r="L18" s="1">
        <v>126000</v>
      </c>
      <c r="M18" s="2"/>
      <c r="N18" s="6">
        <v>122000</v>
      </c>
      <c r="O18" s="4"/>
      <c r="P18" s="16" t="s">
        <v>50</v>
      </c>
      <c r="Q18" s="4">
        <v>130000</v>
      </c>
      <c r="R18" s="5"/>
    </row>
    <row r="19" spans="2:18" ht="15" customHeight="1">
      <c r="B19" s="542">
        <v>10</v>
      </c>
      <c r="C19" s="543"/>
      <c r="D19" s="543"/>
      <c r="E19" s="543"/>
      <c r="F19" s="543"/>
      <c r="G19" s="543"/>
      <c r="H19" s="543"/>
      <c r="I19" s="543"/>
      <c r="J19" s="543"/>
      <c r="K19" s="544"/>
      <c r="L19" s="24">
        <v>134000</v>
      </c>
      <c r="M19" s="25"/>
      <c r="N19" s="26">
        <v>130000</v>
      </c>
      <c r="O19" s="27"/>
      <c r="P19" s="28" t="s">
        <v>50</v>
      </c>
      <c r="Q19" s="27">
        <v>138000</v>
      </c>
      <c r="R19" s="29"/>
    </row>
    <row r="20" spans="2:18" ht="15" customHeight="1">
      <c r="B20" s="539">
        <v>11</v>
      </c>
      <c r="C20" s="540"/>
      <c r="D20" s="540"/>
      <c r="E20" s="540"/>
      <c r="F20" s="540"/>
      <c r="G20" s="540"/>
      <c r="H20" s="540"/>
      <c r="I20" s="540"/>
      <c r="J20" s="540"/>
      <c r="K20" s="541"/>
      <c r="L20" s="1">
        <v>142000</v>
      </c>
      <c r="M20" s="2"/>
      <c r="N20" s="6">
        <v>138000</v>
      </c>
      <c r="O20" s="4"/>
      <c r="P20" s="16" t="s">
        <v>50</v>
      </c>
      <c r="Q20" s="4">
        <v>146000</v>
      </c>
      <c r="R20" s="5"/>
    </row>
    <row r="21" spans="2:18" ht="15" customHeight="1">
      <c r="B21" s="539">
        <v>12</v>
      </c>
      <c r="C21" s="540"/>
      <c r="D21" s="540"/>
      <c r="E21" s="540"/>
      <c r="F21" s="540"/>
      <c r="G21" s="540"/>
      <c r="H21" s="540"/>
      <c r="I21" s="540"/>
      <c r="J21" s="540"/>
      <c r="K21" s="541"/>
      <c r="L21" s="1">
        <v>150000</v>
      </c>
      <c r="M21" s="2"/>
      <c r="N21" s="6">
        <v>146000</v>
      </c>
      <c r="O21" s="4"/>
      <c r="P21" s="16" t="s">
        <v>50</v>
      </c>
      <c r="Q21" s="4">
        <v>155000</v>
      </c>
      <c r="R21" s="5"/>
    </row>
    <row r="22" spans="2:18" ht="15" customHeight="1">
      <c r="B22" s="539">
        <v>13</v>
      </c>
      <c r="C22" s="540"/>
      <c r="D22" s="540"/>
      <c r="E22" s="540"/>
      <c r="F22" s="540"/>
      <c r="G22" s="540"/>
      <c r="H22" s="540"/>
      <c r="I22" s="540"/>
      <c r="J22" s="540"/>
      <c r="K22" s="541"/>
      <c r="L22" s="1">
        <v>160000</v>
      </c>
      <c r="M22" s="2"/>
      <c r="N22" s="6">
        <v>155000</v>
      </c>
      <c r="O22" s="4"/>
      <c r="P22" s="16" t="s">
        <v>50</v>
      </c>
      <c r="Q22" s="4">
        <v>165000</v>
      </c>
      <c r="R22" s="5"/>
    </row>
    <row r="23" spans="2:18" ht="15" customHeight="1">
      <c r="B23" s="539">
        <v>14</v>
      </c>
      <c r="C23" s="540"/>
      <c r="D23" s="540"/>
      <c r="E23" s="540"/>
      <c r="F23" s="540"/>
      <c r="G23" s="540"/>
      <c r="H23" s="540"/>
      <c r="I23" s="540"/>
      <c r="J23" s="540"/>
      <c r="K23" s="541"/>
      <c r="L23" s="1">
        <v>170000</v>
      </c>
      <c r="M23" s="2"/>
      <c r="N23" s="6">
        <v>165000</v>
      </c>
      <c r="O23" s="4"/>
      <c r="P23" s="16" t="s">
        <v>50</v>
      </c>
      <c r="Q23" s="4">
        <v>175000</v>
      </c>
      <c r="R23" s="5"/>
    </row>
    <row r="24" spans="2:18" ht="15" customHeight="1">
      <c r="B24" s="542">
        <v>15</v>
      </c>
      <c r="C24" s="543"/>
      <c r="D24" s="543"/>
      <c r="E24" s="543"/>
      <c r="F24" s="543"/>
      <c r="G24" s="543"/>
      <c r="H24" s="543"/>
      <c r="I24" s="543"/>
      <c r="J24" s="543"/>
      <c r="K24" s="544"/>
      <c r="L24" s="24">
        <v>180000</v>
      </c>
      <c r="M24" s="25"/>
      <c r="N24" s="26">
        <v>175000</v>
      </c>
      <c r="O24" s="27"/>
      <c r="P24" s="28" t="s">
        <v>50</v>
      </c>
      <c r="Q24" s="27">
        <v>185000</v>
      </c>
      <c r="R24" s="29"/>
    </row>
    <row r="25" spans="2:18" ht="15" customHeight="1">
      <c r="B25" s="539">
        <v>16</v>
      </c>
      <c r="C25" s="540"/>
      <c r="D25" s="540"/>
      <c r="E25" s="540"/>
      <c r="F25" s="540"/>
      <c r="G25" s="540"/>
      <c r="H25" s="540"/>
      <c r="I25" s="540"/>
      <c r="J25" s="540"/>
      <c r="K25" s="541"/>
      <c r="L25" s="1">
        <v>190000</v>
      </c>
      <c r="M25" s="2"/>
      <c r="N25" s="6">
        <v>185000</v>
      </c>
      <c r="O25" s="4"/>
      <c r="P25" s="16" t="s">
        <v>50</v>
      </c>
      <c r="Q25" s="4">
        <v>195000</v>
      </c>
      <c r="R25" s="5"/>
    </row>
    <row r="26" spans="2:18" ht="15" customHeight="1">
      <c r="B26" s="539">
        <v>17</v>
      </c>
      <c r="C26" s="540"/>
      <c r="D26" s="540"/>
      <c r="E26" s="540"/>
      <c r="F26" s="540"/>
      <c r="G26" s="540"/>
      <c r="H26" s="540"/>
      <c r="I26" s="540"/>
      <c r="J26" s="540"/>
      <c r="K26" s="541"/>
      <c r="L26" s="1">
        <v>200000</v>
      </c>
      <c r="M26" s="2"/>
      <c r="N26" s="6">
        <v>195000</v>
      </c>
      <c r="O26" s="4"/>
      <c r="P26" s="16" t="s">
        <v>50</v>
      </c>
      <c r="Q26" s="4">
        <v>210000</v>
      </c>
      <c r="R26" s="5"/>
    </row>
    <row r="27" spans="2:18" ht="15" customHeight="1">
      <c r="B27" s="539">
        <v>18</v>
      </c>
      <c r="C27" s="540"/>
      <c r="D27" s="540"/>
      <c r="E27" s="540"/>
      <c r="F27" s="540"/>
      <c r="G27" s="540"/>
      <c r="H27" s="540"/>
      <c r="I27" s="540"/>
      <c r="J27" s="540"/>
      <c r="K27" s="541"/>
      <c r="L27" s="1">
        <v>220000</v>
      </c>
      <c r="M27" s="2"/>
      <c r="N27" s="6">
        <v>210000</v>
      </c>
      <c r="O27" s="4"/>
      <c r="P27" s="16" t="s">
        <v>50</v>
      </c>
      <c r="Q27" s="4">
        <v>230000</v>
      </c>
      <c r="R27" s="5"/>
    </row>
    <row r="28" spans="2:18" ht="15" customHeight="1">
      <c r="B28" s="539">
        <v>19</v>
      </c>
      <c r="C28" s="540"/>
      <c r="D28" s="540"/>
      <c r="E28" s="540"/>
      <c r="F28" s="540"/>
      <c r="G28" s="540"/>
      <c r="H28" s="540"/>
      <c r="I28" s="540"/>
      <c r="J28" s="540"/>
      <c r="K28" s="541"/>
      <c r="L28" s="1">
        <v>240000</v>
      </c>
      <c r="M28" s="2"/>
      <c r="N28" s="6">
        <v>230000</v>
      </c>
      <c r="O28" s="4"/>
      <c r="P28" s="16" t="s">
        <v>50</v>
      </c>
      <c r="Q28" s="4">
        <v>250000</v>
      </c>
      <c r="R28" s="5"/>
    </row>
    <row r="29" spans="2:18" ht="15" customHeight="1">
      <c r="B29" s="539">
        <v>20</v>
      </c>
      <c r="C29" s="540"/>
      <c r="D29" s="540"/>
      <c r="E29" s="540"/>
      <c r="F29" s="540"/>
      <c r="G29" s="540"/>
      <c r="H29" s="540"/>
      <c r="I29" s="540"/>
      <c r="J29" s="540"/>
      <c r="K29" s="541"/>
      <c r="L29" s="1">
        <v>260000</v>
      </c>
      <c r="M29" s="2"/>
      <c r="N29" s="6">
        <v>250000</v>
      </c>
      <c r="O29" s="4"/>
      <c r="P29" s="16" t="s">
        <v>50</v>
      </c>
      <c r="Q29" s="4">
        <v>270000</v>
      </c>
      <c r="R29" s="5"/>
    </row>
    <row r="30" spans="2:18" ht="15" customHeight="1">
      <c r="B30" s="545">
        <v>21</v>
      </c>
      <c r="C30" s="546"/>
      <c r="D30" s="546"/>
      <c r="E30" s="546"/>
      <c r="F30" s="546"/>
      <c r="G30" s="546"/>
      <c r="H30" s="546"/>
      <c r="I30" s="546"/>
      <c r="J30" s="546"/>
      <c r="K30" s="547"/>
      <c r="L30" s="18">
        <v>280000</v>
      </c>
      <c r="M30" s="19"/>
      <c r="N30" s="20">
        <v>270000</v>
      </c>
      <c r="O30" s="21"/>
      <c r="P30" s="22" t="s">
        <v>50</v>
      </c>
      <c r="Q30" s="21">
        <v>290000</v>
      </c>
      <c r="R30" s="23"/>
    </row>
    <row r="31" spans="2:18" ht="15" customHeight="1">
      <c r="B31" s="539">
        <v>22</v>
      </c>
      <c r="C31" s="540"/>
      <c r="D31" s="540"/>
      <c r="E31" s="540"/>
      <c r="F31" s="540"/>
      <c r="G31" s="540"/>
      <c r="H31" s="540"/>
      <c r="I31" s="540"/>
      <c r="J31" s="540"/>
      <c r="K31" s="541"/>
      <c r="L31" s="1">
        <v>300000</v>
      </c>
      <c r="M31" s="2"/>
      <c r="N31" s="6">
        <v>290000</v>
      </c>
      <c r="O31" s="4"/>
      <c r="P31" s="16" t="s">
        <v>50</v>
      </c>
      <c r="Q31" s="4">
        <v>310000</v>
      </c>
      <c r="R31" s="5"/>
    </row>
    <row r="32" spans="2:18" ht="15" customHeight="1">
      <c r="B32" s="539">
        <v>23</v>
      </c>
      <c r="C32" s="540"/>
      <c r="D32" s="540"/>
      <c r="E32" s="540"/>
      <c r="F32" s="540"/>
      <c r="G32" s="540"/>
      <c r="H32" s="540"/>
      <c r="I32" s="540"/>
      <c r="J32" s="540"/>
      <c r="K32" s="541"/>
      <c r="L32" s="1">
        <v>320000</v>
      </c>
      <c r="M32" s="2"/>
      <c r="N32" s="6">
        <v>310000</v>
      </c>
      <c r="O32" s="4"/>
      <c r="P32" s="16" t="s">
        <v>50</v>
      </c>
      <c r="Q32" s="4">
        <v>330000</v>
      </c>
      <c r="R32" s="5"/>
    </row>
    <row r="33" spans="2:18" ht="15" customHeight="1">
      <c r="B33" s="539">
        <v>24</v>
      </c>
      <c r="C33" s="540"/>
      <c r="D33" s="540"/>
      <c r="E33" s="540"/>
      <c r="F33" s="540"/>
      <c r="G33" s="540"/>
      <c r="H33" s="540"/>
      <c r="I33" s="540"/>
      <c r="J33" s="540"/>
      <c r="K33" s="541"/>
      <c r="L33" s="1">
        <v>340000</v>
      </c>
      <c r="M33" s="2"/>
      <c r="N33" s="6">
        <v>330000</v>
      </c>
      <c r="O33" s="4"/>
      <c r="P33" s="16" t="s">
        <v>50</v>
      </c>
      <c r="Q33" s="4">
        <v>350000</v>
      </c>
      <c r="R33" s="5"/>
    </row>
    <row r="34" spans="2:18" ht="15" customHeight="1">
      <c r="B34" s="542">
        <v>25</v>
      </c>
      <c r="C34" s="543"/>
      <c r="D34" s="543"/>
      <c r="E34" s="543"/>
      <c r="F34" s="543"/>
      <c r="G34" s="543"/>
      <c r="H34" s="543"/>
      <c r="I34" s="543"/>
      <c r="J34" s="543"/>
      <c r="K34" s="544"/>
      <c r="L34" s="24">
        <v>360000</v>
      </c>
      <c r="M34" s="25"/>
      <c r="N34" s="26">
        <v>350000</v>
      </c>
      <c r="O34" s="27"/>
      <c r="P34" s="28" t="s">
        <v>50</v>
      </c>
      <c r="Q34" s="27">
        <v>370000</v>
      </c>
      <c r="R34" s="29"/>
    </row>
    <row r="35" spans="2:18" ht="15" customHeight="1">
      <c r="B35" s="539">
        <v>26</v>
      </c>
      <c r="C35" s="540"/>
      <c r="D35" s="540"/>
      <c r="E35" s="540"/>
      <c r="F35" s="540"/>
      <c r="G35" s="540"/>
      <c r="H35" s="540"/>
      <c r="I35" s="540"/>
      <c r="J35" s="540"/>
      <c r="K35" s="541"/>
      <c r="L35" s="1">
        <v>380000</v>
      </c>
      <c r="M35" s="2"/>
      <c r="N35" s="6">
        <v>370000</v>
      </c>
      <c r="O35" s="4"/>
      <c r="P35" s="16" t="s">
        <v>50</v>
      </c>
      <c r="Q35" s="4">
        <v>395000</v>
      </c>
      <c r="R35" s="5"/>
    </row>
    <row r="36" spans="2:18" ht="15" customHeight="1">
      <c r="B36" s="539">
        <v>27</v>
      </c>
      <c r="C36" s="540"/>
      <c r="D36" s="540"/>
      <c r="E36" s="540"/>
      <c r="F36" s="540"/>
      <c r="G36" s="540"/>
      <c r="H36" s="540"/>
      <c r="I36" s="540"/>
      <c r="J36" s="540"/>
      <c r="K36" s="541"/>
      <c r="L36" s="1">
        <v>410000</v>
      </c>
      <c r="M36" s="2"/>
      <c r="N36" s="6">
        <v>395000</v>
      </c>
      <c r="O36" s="4"/>
      <c r="P36" s="16" t="s">
        <v>50</v>
      </c>
      <c r="Q36" s="4">
        <v>425000</v>
      </c>
      <c r="R36" s="5"/>
    </row>
    <row r="37" spans="2:18" ht="15" customHeight="1">
      <c r="B37" s="539">
        <v>28</v>
      </c>
      <c r="C37" s="540"/>
      <c r="D37" s="540"/>
      <c r="E37" s="540"/>
      <c r="F37" s="540"/>
      <c r="G37" s="540"/>
      <c r="H37" s="540"/>
      <c r="I37" s="540"/>
      <c r="J37" s="540"/>
      <c r="K37" s="541"/>
      <c r="L37" s="1">
        <v>440000</v>
      </c>
      <c r="M37" s="2"/>
      <c r="N37" s="6">
        <v>425000</v>
      </c>
      <c r="O37" s="4"/>
      <c r="P37" s="16" t="s">
        <v>50</v>
      </c>
      <c r="Q37" s="4">
        <v>455000</v>
      </c>
      <c r="R37" s="5"/>
    </row>
    <row r="38" spans="2:18" ht="15" customHeight="1">
      <c r="B38" s="539">
        <v>29</v>
      </c>
      <c r="C38" s="540"/>
      <c r="D38" s="540"/>
      <c r="E38" s="540"/>
      <c r="F38" s="540"/>
      <c r="G38" s="540"/>
      <c r="H38" s="540"/>
      <c r="I38" s="540"/>
      <c r="J38" s="540"/>
      <c r="K38" s="541"/>
      <c r="L38" s="1">
        <v>470000</v>
      </c>
      <c r="M38" s="2"/>
      <c r="N38" s="6">
        <v>455000</v>
      </c>
      <c r="O38" s="4"/>
      <c r="P38" s="16" t="s">
        <v>50</v>
      </c>
      <c r="Q38" s="4">
        <v>485000</v>
      </c>
      <c r="R38" s="5"/>
    </row>
    <row r="39" spans="2:18" ht="15" customHeight="1">
      <c r="B39" s="539">
        <v>30</v>
      </c>
      <c r="C39" s="540"/>
      <c r="D39" s="540"/>
      <c r="E39" s="540"/>
      <c r="F39" s="540"/>
      <c r="G39" s="540"/>
      <c r="H39" s="540"/>
      <c r="I39" s="540"/>
      <c r="J39" s="540"/>
      <c r="K39" s="541"/>
      <c r="L39" s="1">
        <v>500000</v>
      </c>
      <c r="M39" s="2"/>
      <c r="N39" s="6">
        <v>485000</v>
      </c>
      <c r="O39" s="4"/>
      <c r="P39" s="16" t="s">
        <v>50</v>
      </c>
      <c r="Q39" s="4">
        <v>515000</v>
      </c>
      <c r="R39" s="5"/>
    </row>
    <row r="40" spans="2:18" ht="15" customHeight="1">
      <c r="B40" s="545">
        <v>31</v>
      </c>
      <c r="C40" s="546"/>
      <c r="D40" s="546"/>
      <c r="E40" s="546"/>
      <c r="F40" s="546"/>
      <c r="G40" s="546"/>
      <c r="H40" s="546"/>
      <c r="I40" s="546"/>
      <c r="J40" s="546"/>
      <c r="K40" s="547"/>
      <c r="L40" s="18">
        <v>530000</v>
      </c>
      <c r="M40" s="19"/>
      <c r="N40" s="20">
        <v>515000</v>
      </c>
      <c r="O40" s="21"/>
      <c r="P40" s="22" t="s">
        <v>50</v>
      </c>
      <c r="Q40" s="21">
        <v>545000</v>
      </c>
      <c r="R40" s="23"/>
    </row>
    <row r="41" spans="2:18" ht="15" customHeight="1">
      <c r="B41" s="539">
        <v>32</v>
      </c>
      <c r="C41" s="540"/>
      <c r="D41" s="540"/>
      <c r="E41" s="540"/>
      <c r="F41" s="540"/>
      <c r="G41" s="540"/>
      <c r="H41" s="540"/>
      <c r="I41" s="540"/>
      <c r="J41" s="540"/>
      <c r="K41" s="541"/>
      <c r="L41" s="1">
        <v>560000</v>
      </c>
      <c r="M41" s="2"/>
      <c r="N41" s="6">
        <v>545000</v>
      </c>
      <c r="O41" s="4"/>
      <c r="P41" s="16" t="s">
        <v>50</v>
      </c>
      <c r="Q41" s="4">
        <v>575000</v>
      </c>
      <c r="R41" s="5"/>
    </row>
    <row r="42" spans="2:18" ht="15" customHeight="1">
      <c r="B42" s="539">
        <v>33</v>
      </c>
      <c r="C42" s="540"/>
      <c r="D42" s="540"/>
      <c r="E42" s="540"/>
      <c r="F42" s="540"/>
      <c r="G42" s="540"/>
      <c r="H42" s="540"/>
      <c r="I42" s="540"/>
      <c r="J42" s="540"/>
      <c r="K42" s="541"/>
      <c r="L42" s="1">
        <v>590000</v>
      </c>
      <c r="M42" s="2"/>
      <c r="N42" s="6">
        <v>575000</v>
      </c>
      <c r="O42" s="4"/>
      <c r="P42" s="16" t="s">
        <v>50</v>
      </c>
      <c r="Q42" s="4">
        <v>605000</v>
      </c>
      <c r="R42" s="5"/>
    </row>
    <row r="43" spans="2:18" ht="15" customHeight="1">
      <c r="B43" s="539">
        <v>34</v>
      </c>
      <c r="C43" s="540"/>
      <c r="D43" s="540"/>
      <c r="E43" s="540"/>
      <c r="F43" s="540"/>
      <c r="G43" s="540"/>
      <c r="H43" s="540"/>
      <c r="I43" s="540"/>
      <c r="J43" s="540"/>
      <c r="K43" s="541"/>
      <c r="L43" s="1">
        <v>620000</v>
      </c>
      <c r="M43" s="2"/>
      <c r="N43" s="6">
        <v>605000</v>
      </c>
      <c r="O43" s="4"/>
      <c r="P43" s="16" t="s">
        <v>50</v>
      </c>
      <c r="Q43" s="4">
        <v>635000</v>
      </c>
      <c r="R43" s="5"/>
    </row>
    <row r="44" spans="2:18" ht="15" customHeight="1">
      <c r="B44" s="542">
        <v>35</v>
      </c>
      <c r="C44" s="543"/>
      <c r="D44" s="543"/>
      <c r="E44" s="543"/>
      <c r="F44" s="543"/>
      <c r="G44" s="543"/>
      <c r="H44" s="543"/>
      <c r="I44" s="543"/>
      <c r="J44" s="543"/>
      <c r="K44" s="544"/>
      <c r="L44" s="24">
        <v>650000</v>
      </c>
      <c r="M44" s="25"/>
      <c r="N44" s="26">
        <v>635000</v>
      </c>
      <c r="O44" s="27"/>
      <c r="P44" s="28" t="s">
        <v>50</v>
      </c>
      <c r="Q44" s="27">
        <v>665000</v>
      </c>
      <c r="R44" s="29"/>
    </row>
    <row r="45" spans="2:18" ht="15" customHeight="1">
      <c r="B45" s="539">
        <v>36</v>
      </c>
      <c r="C45" s="540"/>
      <c r="D45" s="540"/>
      <c r="E45" s="540"/>
      <c r="F45" s="540"/>
      <c r="G45" s="540"/>
      <c r="H45" s="540"/>
      <c r="I45" s="540"/>
      <c r="J45" s="540"/>
      <c r="K45" s="541"/>
      <c r="L45" s="1">
        <v>680000</v>
      </c>
      <c r="M45" s="2"/>
      <c r="N45" s="6">
        <v>665000</v>
      </c>
      <c r="O45" s="4"/>
      <c r="P45" s="16" t="s">
        <v>50</v>
      </c>
      <c r="Q45" s="4">
        <v>695000</v>
      </c>
      <c r="R45" s="5"/>
    </row>
    <row r="46" spans="2:18" ht="15" customHeight="1">
      <c r="B46" s="539">
        <v>37</v>
      </c>
      <c r="C46" s="540"/>
      <c r="D46" s="540"/>
      <c r="E46" s="540"/>
      <c r="F46" s="540"/>
      <c r="G46" s="540"/>
      <c r="H46" s="540"/>
      <c r="I46" s="540"/>
      <c r="J46" s="540"/>
      <c r="K46" s="541"/>
      <c r="L46" s="1">
        <v>710000</v>
      </c>
      <c r="M46" s="2"/>
      <c r="N46" s="6">
        <v>695000</v>
      </c>
      <c r="O46" s="4"/>
      <c r="P46" s="16" t="s">
        <v>50</v>
      </c>
      <c r="Q46" s="4">
        <v>730000</v>
      </c>
      <c r="R46" s="5"/>
    </row>
    <row r="47" spans="2:18" ht="15" customHeight="1">
      <c r="B47" s="539">
        <v>38</v>
      </c>
      <c r="C47" s="540"/>
      <c r="D47" s="540"/>
      <c r="E47" s="540"/>
      <c r="F47" s="540"/>
      <c r="G47" s="540"/>
      <c r="H47" s="540"/>
      <c r="I47" s="540"/>
      <c r="J47" s="540"/>
      <c r="K47" s="541"/>
      <c r="L47" s="1">
        <v>750000</v>
      </c>
      <c r="M47" s="2"/>
      <c r="N47" s="6">
        <v>730000</v>
      </c>
      <c r="O47" s="4"/>
      <c r="P47" s="16" t="s">
        <v>50</v>
      </c>
      <c r="Q47" s="4">
        <v>770000</v>
      </c>
      <c r="R47" s="5"/>
    </row>
    <row r="48" spans="2:18" ht="15" customHeight="1">
      <c r="B48" s="539">
        <v>39</v>
      </c>
      <c r="C48" s="540"/>
      <c r="D48" s="540"/>
      <c r="E48" s="540"/>
      <c r="F48" s="540"/>
      <c r="G48" s="540"/>
      <c r="H48" s="540"/>
      <c r="I48" s="540"/>
      <c r="J48" s="540"/>
      <c r="K48" s="541"/>
      <c r="L48" s="1">
        <v>790000</v>
      </c>
      <c r="M48" s="2"/>
      <c r="N48" s="6">
        <v>770000</v>
      </c>
      <c r="O48" s="4"/>
      <c r="P48" s="16" t="s">
        <v>50</v>
      </c>
      <c r="Q48" s="4">
        <v>810000</v>
      </c>
      <c r="R48" s="5"/>
    </row>
    <row r="49" spans="2:18" ht="15" customHeight="1">
      <c r="B49" s="539">
        <v>40</v>
      </c>
      <c r="C49" s="540"/>
      <c r="D49" s="540"/>
      <c r="E49" s="540"/>
      <c r="F49" s="540"/>
      <c r="G49" s="540"/>
      <c r="H49" s="540"/>
      <c r="I49" s="540"/>
      <c r="J49" s="540"/>
      <c r="K49" s="541"/>
      <c r="L49" s="1">
        <v>830000</v>
      </c>
      <c r="M49" s="2"/>
      <c r="N49" s="6">
        <v>810000</v>
      </c>
      <c r="O49" s="4"/>
      <c r="P49" s="16" t="s">
        <v>50</v>
      </c>
      <c r="Q49" s="4">
        <v>855000</v>
      </c>
      <c r="R49" s="5"/>
    </row>
    <row r="50" spans="2:18" ht="15" customHeight="1">
      <c r="B50" s="545">
        <v>41</v>
      </c>
      <c r="C50" s="546"/>
      <c r="D50" s="546"/>
      <c r="E50" s="546"/>
      <c r="F50" s="546"/>
      <c r="G50" s="546"/>
      <c r="H50" s="546"/>
      <c r="I50" s="546"/>
      <c r="J50" s="546"/>
      <c r="K50" s="547"/>
      <c r="L50" s="18">
        <v>880000</v>
      </c>
      <c r="M50" s="19"/>
      <c r="N50" s="20">
        <v>855000</v>
      </c>
      <c r="O50" s="21"/>
      <c r="P50" s="22" t="s">
        <v>50</v>
      </c>
      <c r="Q50" s="21">
        <v>905000</v>
      </c>
      <c r="R50" s="23"/>
    </row>
    <row r="51" spans="2:18" ht="15" customHeight="1">
      <c r="B51" s="539">
        <v>42</v>
      </c>
      <c r="C51" s="540"/>
      <c r="D51" s="540"/>
      <c r="E51" s="540"/>
      <c r="F51" s="540"/>
      <c r="G51" s="540"/>
      <c r="H51" s="540"/>
      <c r="I51" s="540"/>
      <c r="J51" s="540"/>
      <c r="K51" s="541"/>
      <c r="L51" s="1">
        <v>930000</v>
      </c>
      <c r="M51" s="2"/>
      <c r="N51" s="6">
        <v>905000</v>
      </c>
      <c r="O51" s="4"/>
      <c r="P51" s="16" t="s">
        <v>50</v>
      </c>
      <c r="Q51" s="4">
        <v>955000</v>
      </c>
      <c r="R51" s="5"/>
    </row>
    <row r="52" spans="2:18" ht="15" customHeight="1">
      <c r="B52" s="539">
        <v>43</v>
      </c>
      <c r="C52" s="540"/>
      <c r="D52" s="540"/>
      <c r="E52" s="540"/>
      <c r="F52" s="540"/>
      <c r="G52" s="540"/>
      <c r="H52" s="540"/>
      <c r="I52" s="540"/>
      <c r="J52" s="540"/>
      <c r="K52" s="541"/>
      <c r="L52" s="1">
        <v>980000</v>
      </c>
      <c r="M52" s="2"/>
      <c r="N52" s="6">
        <v>955000</v>
      </c>
      <c r="O52" s="4"/>
      <c r="P52" s="16" t="s">
        <v>50</v>
      </c>
      <c r="Q52" s="4">
        <v>1005000</v>
      </c>
      <c r="R52" s="5"/>
    </row>
    <row r="53" spans="2:18" ht="15" customHeight="1">
      <c r="B53" s="539">
        <v>44</v>
      </c>
      <c r="C53" s="540"/>
      <c r="D53" s="540"/>
      <c r="E53" s="540"/>
      <c r="F53" s="540"/>
      <c r="G53" s="540"/>
      <c r="H53" s="540"/>
      <c r="I53" s="540"/>
      <c r="J53" s="540"/>
      <c r="K53" s="541"/>
      <c r="L53" s="1">
        <v>1030000</v>
      </c>
      <c r="M53" s="2"/>
      <c r="N53" s="6">
        <v>1005000</v>
      </c>
      <c r="O53" s="4"/>
      <c r="P53" s="16" t="s">
        <v>50</v>
      </c>
      <c r="Q53" s="4">
        <v>1055000</v>
      </c>
      <c r="R53" s="5"/>
    </row>
    <row r="54" spans="2:18" ht="15" customHeight="1">
      <c r="B54" s="542">
        <v>45</v>
      </c>
      <c r="C54" s="543"/>
      <c r="D54" s="543"/>
      <c r="E54" s="543"/>
      <c r="F54" s="543"/>
      <c r="G54" s="543"/>
      <c r="H54" s="543"/>
      <c r="I54" s="543"/>
      <c r="J54" s="543"/>
      <c r="K54" s="544"/>
      <c r="L54" s="24">
        <v>1090000</v>
      </c>
      <c r="M54" s="25"/>
      <c r="N54" s="26">
        <v>1055000</v>
      </c>
      <c r="O54" s="27"/>
      <c r="P54" s="28" t="s">
        <v>50</v>
      </c>
      <c r="Q54" s="27">
        <v>1115000</v>
      </c>
      <c r="R54" s="29"/>
    </row>
    <row r="55" spans="2:18" ht="15" customHeight="1">
      <c r="B55" s="539">
        <v>46</v>
      </c>
      <c r="C55" s="540"/>
      <c r="D55" s="540"/>
      <c r="E55" s="540"/>
      <c r="F55" s="540"/>
      <c r="G55" s="540"/>
      <c r="H55" s="540"/>
      <c r="I55" s="540"/>
      <c r="J55" s="540"/>
      <c r="K55" s="541"/>
      <c r="L55" s="1">
        <v>1150000</v>
      </c>
      <c r="M55" s="2"/>
      <c r="N55" s="6">
        <v>1115000</v>
      </c>
      <c r="O55" s="4"/>
      <c r="P55" s="16" t="s">
        <v>50</v>
      </c>
      <c r="Q55" s="4">
        <v>1175000</v>
      </c>
      <c r="R55" s="5"/>
    </row>
    <row r="56" spans="2:18" ht="15" customHeight="1">
      <c r="B56" s="539">
        <v>47</v>
      </c>
      <c r="C56" s="540"/>
      <c r="D56" s="540"/>
      <c r="E56" s="540"/>
      <c r="F56" s="540"/>
      <c r="G56" s="540"/>
      <c r="H56" s="540"/>
      <c r="I56" s="540"/>
      <c r="J56" s="540"/>
      <c r="K56" s="541"/>
      <c r="L56" s="1">
        <v>1210000</v>
      </c>
      <c r="M56" s="2"/>
      <c r="N56" s="6">
        <v>1175000</v>
      </c>
      <c r="O56" s="4"/>
      <c r="P56" s="16" t="s">
        <v>51</v>
      </c>
      <c r="Q56" s="4">
        <v>1235000</v>
      </c>
      <c r="R56" s="5"/>
    </row>
    <row r="57" spans="2:18" ht="15" customHeight="1">
      <c r="B57" s="539">
        <v>48</v>
      </c>
      <c r="C57" s="540"/>
      <c r="D57" s="540"/>
      <c r="E57" s="540"/>
      <c r="F57" s="540"/>
      <c r="G57" s="540"/>
      <c r="H57" s="540"/>
      <c r="I57" s="540"/>
      <c r="J57" s="540"/>
      <c r="K57" s="541"/>
      <c r="L57" s="1">
        <v>1270000</v>
      </c>
      <c r="M57" s="2"/>
      <c r="N57" s="6">
        <v>1235000</v>
      </c>
      <c r="O57" s="4"/>
      <c r="P57" s="16" t="s">
        <v>51</v>
      </c>
      <c r="Q57" s="4">
        <v>1295000</v>
      </c>
      <c r="R57" s="5"/>
    </row>
    <row r="58" spans="2:18" ht="15" customHeight="1">
      <c r="B58" s="539">
        <v>49</v>
      </c>
      <c r="C58" s="540"/>
      <c r="D58" s="540"/>
      <c r="E58" s="540"/>
      <c r="F58" s="540"/>
      <c r="G58" s="540"/>
      <c r="H58" s="540"/>
      <c r="I58" s="540"/>
      <c r="J58" s="540"/>
      <c r="K58" s="541"/>
      <c r="L58" s="1">
        <v>1330000</v>
      </c>
      <c r="M58" s="2"/>
      <c r="N58" s="6">
        <v>1295000</v>
      </c>
      <c r="O58" s="4"/>
      <c r="P58" s="16" t="s">
        <v>51</v>
      </c>
      <c r="Q58" s="4">
        <v>1355000</v>
      </c>
      <c r="R58" s="5"/>
    </row>
    <row r="59" spans="2:18" ht="15" customHeight="1" thickBot="1">
      <c r="B59" s="536">
        <v>50</v>
      </c>
      <c r="C59" s="537"/>
      <c r="D59" s="537"/>
      <c r="E59" s="537"/>
      <c r="F59" s="537"/>
      <c r="G59" s="537"/>
      <c r="H59" s="537"/>
      <c r="I59" s="537"/>
      <c r="J59" s="537"/>
      <c r="K59" s="538"/>
      <c r="L59" s="7">
        <v>1390000</v>
      </c>
      <c r="M59" s="8"/>
      <c r="N59" s="9">
        <v>1355000</v>
      </c>
      <c r="O59" s="10"/>
      <c r="P59" s="15" t="s">
        <v>50</v>
      </c>
      <c r="Q59" s="10"/>
      <c r="R59" s="11"/>
    </row>
  </sheetData>
  <mergeCells count="60">
    <mergeCell ref="B16:K16"/>
    <mergeCell ref="B6:K8"/>
    <mergeCell ref="B14:K14"/>
    <mergeCell ref="B20:K20"/>
    <mergeCell ref="B19:K19"/>
    <mergeCell ref="B18:K18"/>
    <mergeCell ref="B15:K15"/>
    <mergeCell ref="B10:K10"/>
    <mergeCell ref="B11:K11"/>
    <mergeCell ref="B12:K12"/>
    <mergeCell ref="B13:K13"/>
    <mergeCell ref="L9:M9"/>
    <mergeCell ref="N9:O9"/>
    <mergeCell ref="B1:R2"/>
    <mergeCell ref="B3:M4"/>
    <mergeCell ref="N3:R8"/>
    <mergeCell ref="B5:K5"/>
    <mergeCell ref="L5:M8"/>
    <mergeCell ref="Q9:R9"/>
    <mergeCell ref="B9:K9"/>
    <mergeCell ref="B22:K22"/>
    <mergeCell ref="B21:K21"/>
    <mergeCell ref="B17:K17"/>
    <mergeCell ref="B34:K34"/>
    <mergeCell ref="B33:K33"/>
    <mergeCell ref="B32:K32"/>
    <mergeCell ref="B31:K31"/>
    <mergeCell ref="B30:K30"/>
    <mergeCell ref="B29:K29"/>
    <mergeCell ref="B28:K28"/>
    <mergeCell ref="B27:K27"/>
    <mergeCell ref="B26:K26"/>
    <mergeCell ref="B25:K25"/>
    <mergeCell ref="B24:K24"/>
    <mergeCell ref="B23:K23"/>
    <mergeCell ref="B35:K35"/>
    <mergeCell ref="B44:K44"/>
    <mergeCell ref="B51:K51"/>
    <mergeCell ref="B50:K50"/>
    <mergeCell ref="B43:K43"/>
    <mergeCell ref="B42:K42"/>
    <mergeCell ref="B41:K41"/>
    <mergeCell ref="B45:K45"/>
    <mergeCell ref="B40:K40"/>
    <mergeCell ref="B39:K39"/>
    <mergeCell ref="B38:K38"/>
    <mergeCell ref="B37:K37"/>
    <mergeCell ref="B36:K36"/>
    <mergeCell ref="B59:K59"/>
    <mergeCell ref="B49:K49"/>
    <mergeCell ref="B48:K48"/>
    <mergeCell ref="B46:K46"/>
    <mergeCell ref="B47:K47"/>
    <mergeCell ref="B55:K55"/>
    <mergeCell ref="B54:K54"/>
    <mergeCell ref="B53:K53"/>
    <mergeCell ref="B52:K52"/>
    <mergeCell ref="B56:K56"/>
    <mergeCell ref="B57:K57"/>
    <mergeCell ref="B58:K58"/>
  </mergeCells>
  <phoneticPr fontId="3"/>
  <pageMargins left="0.98425196850393704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I41"/>
  <sheetViews>
    <sheetView showGridLines="0" workbookViewId="0"/>
  </sheetViews>
  <sheetFormatPr defaultColWidth="1.625" defaultRowHeight="15" customHeight="1"/>
  <cols>
    <col min="1" max="1" width="1.625" customWidth="1"/>
    <col min="2" max="11" width="1.875" customWidth="1"/>
    <col min="12" max="12" width="15.625" customWidth="1"/>
    <col min="13" max="13" width="1.625" customWidth="1"/>
    <col min="14" max="14" width="15.625" customWidth="1"/>
    <col min="15" max="15" width="1.625" customWidth="1"/>
    <col min="16" max="16" width="5.625" customWidth="1"/>
    <col min="17" max="17" width="15.625" customWidth="1"/>
    <col min="22" max="22" width="1.625" customWidth="1"/>
  </cols>
  <sheetData>
    <row r="1" spans="2:35" ht="15" customHeight="1">
      <c r="B1" s="552" t="s">
        <v>54</v>
      </c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</row>
    <row r="2" spans="2:35" ht="15" customHeight="1" thickBot="1">
      <c r="B2" s="553"/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  <c r="R2" s="553"/>
    </row>
    <row r="3" spans="2:35" ht="15" customHeight="1">
      <c r="B3" s="554" t="s">
        <v>43</v>
      </c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6"/>
      <c r="N3" s="554" t="s">
        <v>44</v>
      </c>
      <c r="O3" s="555"/>
      <c r="P3" s="555"/>
      <c r="Q3" s="555"/>
      <c r="R3" s="556"/>
    </row>
    <row r="4" spans="2:35" ht="15" customHeight="1">
      <c r="B4" s="557"/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9"/>
      <c r="N4" s="539"/>
      <c r="O4" s="540"/>
      <c r="P4" s="540"/>
      <c r="Q4" s="540"/>
      <c r="R4" s="560"/>
    </row>
    <row r="5" spans="2:35" ht="15" customHeight="1">
      <c r="B5" s="562" t="s">
        <v>45</v>
      </c>
      <c r="C5" s="563"/>
      <c r="D5" s="563"/>
      <c r="E5" s="563"/>
      <c r="F5" s="563"/>
      <c r="G5" s="563"/>
      <c r="H5" s="563"/>
      <c r="I5" s="563"/>
      <c r="J5" s="563"/>
      <c r="K5" s="564"/>
      <c r="L5" s="565" t="s">
        <v>46</v>
      </c>
      <c r="M5" s="566"/>
      <c r="N5" s="539"/>
      <c r="O5" s="540"/>
      <c r="P5" s="540"/>
      <c r="Q5" s="540"/>
      <c r="R5" s="560"/>
    </row>
    <row r="6" spans="2:35" ht="15" customHeight="1">
      <c r="B6" s="583" t="s">
        <v>52</v>
      </c>
      <c r="C6" s="584"/>
      <c r="D6" s="584"/>
      <c r="E6" s="584"/>
      <c r="F6" s="584"/>
      <c r="G6" s="584"/>
      <c r="H6" s="584"/>
      <c r="I6" s="584"/>
      <c r="J6" s="584"/>
      <c r="K6" s="584"/>
      <c r="L6" s="567"/>
      <c r="M6" s="560"/>
      <c r="N6" s="539"/>
      <c r="O6" s="540"/>
      <c r="P6" s="540"/>
      <c r="Q6" s="540"/>
      <c r="R6" s="560"/>
      <c r="V6" s="579">
        <v>44075</v>
      </c>
      <c r="W6" s="579"/>
      <c r="X6" s="579"/>
      <c r="Y6" s="579"/>
      <c r="Z6" s="579"/>
      <c r="AA6" s="579"/>
      <c r="AB6" s="579"/>
      <c r="AC6" s="579"/>
      <c r="AD6" s="579"/>
      <c r="AE6" s="13"/>
      <c r="AF6" s="13"/>
      <c r="AG6" s="13"/>
      <c r="AH6" s="13"/>
      <c r="AI6" s="13"/>
    </row>
    <row r="7" spans="2:35" ht="18" customHeight="1">
      <c r="B7" s="570" t="s">
        <v>55</v>
      </c>
      <c r="C7" s="571"/>
      <c r="D7" s="571"/>
      <c r="E7" s="571"/>
      <c r="F7" s="571"/>
      <c r="G7" s="571"/>
      <c r="H7" s="571"/>
      <c r="I7" s="571"/>
      <c r="J7" s="571"/>
      <c r="K7" s="572"/>
      <c r="L7" s="567"/>
      <c r="M7" s="560"/>
      <c r="N7" s="539"/>
      <c r="O7" s="540"/>
      <c r="P7" s="540"/>
      <c r="Q7" s="540"/>
      <c r="R7" s="560"/>
      <c r="V7" s="14" t="s">
        <v>53</v>
      </c>
      <c r="W7" s="14"/>
      <c r="X7" s="14"/>
      <c r="Y7" s="14"/>
      <c r="Z7" s="14"/>
      <c r="AA7" s="14"/>
      <c r="AB7" s="14"/>
      <c r="AC7" s="14"/>
      <c r="AD7" s="14"/>
    </row>
    <row r="8" spans="2:35" ht="18" customHeight="1" thickBot="1">
      <c r="B8" s="576"/>
      <c r="C8" s="577"/>
      <c r="D8" s="577"/>
      <c r="E8" s="577"/>
      <c r="F8" s="577"/>
      <c r="G8" s="577"/>
      <c r="H8" s="577"/>
      <c r="I8" s="577"/>
      <c r="J8" s="577"/>
      <c r="K8" s="578"/>
      <c r="L8" s="568"/>
      <c r="M8" s="561"/>
      <c r="N8" s="536"/>
      <c r="O8" s="537"/>
      <c r="P8" s="537"/>
      <c r="Q8" s="537"/>
      <c r="R8" s="561"/>
    </row>
    <row r="9" spans="2:35" ht="15" customHeight="1">
      <c r="B9" s="581"/>
      <c r="C9" s="580"/>
      <c r="D9" s="580"/>
      <c r="E9" s="580"/>
      <c r="F9" s="582"/>
      <c r="G9" s="569"/>
      <c r="H9" s="580"/>
      <c r="I9" s="580"/>
      <c r="J9" s="580"/>
      <c r="K9" s="580"/>
      <c r="L9" s="548" t="s">
        <v>34</v>
      </c>
      <c r="M9" s="549"/>
      <c r="N9" s="550" t="s">
        <v>48</v>
      </c>
      <c r="O9" s="551"/>
      <c r="P9" s="17"/>
      <c r="Q9" s="551" t="s">
        <v>49</v>
      </c>
      <c r="R9" s="549"/>
    </row>
    <row r="10" spans="2:35" ht="15" customHeight="1">
      <c r="B10" s="539">
        <v>1</v>
      </c>
      <c r="C10" s="540"/>
      <c r="D10" s="540"/>
      <c r="E10" s="540"/>
      <c r="F10" s="540"/>
      <c r="G10" s="540"/>
      <c r="H10" s="540"/>
      <c r="I10" s="540"/>
      <c r="J10" s="540"/>
      <c r="K10" s="541"/>
      <c r="L10" s="12">
        <v>88000</v>
      </c>
      <c r="M10" s="2"/>
      <c r="N10" s="6">
        <v>0</v>
      </c>
      <c r="O10" s="3"/>
      <c r="P10" s="16" t="s">
        <v>50</v>
      </c>
      <c r="Q10" s="4">
        <v>93000</v>
      </c>
      <c r="R10" s="5"/>
    </row>
    <row r="11" spans="2:35" ht="15" customHeight="1">
      <c r="B11" s="539">
        <v>2</v>
      </c>
      <c r="C11" s="540"/>
      <c r="D11" s="540"/>
      <c r="E11" s="540"/>
      <c r="F11" s="540"/>
      <c r="G11" s="540"/>
      <c r="H11" s="540"/>
      <c r="I11" s="540"/>
      <c r="J11" s="540"/>
      <c r="K11" s="541"/>
      <c r="L11" s="1">
        <v>98000</v>
      </c>
      <c r="M11" s="2"/>
      <c r="N11" s="6">
        <v>93000</v>
      </c>
      <c r="O11" s="4"/>
      <c r="P11" s="16" t="s">
        <v>50</v>
      </c>
      <c r="Q11" s="4">
        <v>101000</v>
      </c>
      <c r="R11" s="5"/>
    </row>
    <row r="12" spans="2:35" ht="15" customHeight="1">
      <c r="B12" s="539">
        <v>3</v>
      </c>
      <c r="C12" s="540"/>
      <c r="D12" s="540"/>
      <c r="E12" s="540"/>
      <c r="F12" s="540"/>
      <c r="G12" s="540"/>
      <c r="H12" s="540"/>
      <c r="I12" s="540"/>
      <c r="J12" s="540"/>
      <c r="K12" s="541"/>
      <c r="L12" s="1">
        <v>104000</v>
      </c>
      <c r="M12" s="2"/>
      <c r="N12" s="6">
        <v>101000</v>
      </c>
      <c r="O12" s="4"/>
      <c r="P12" s="16" t="s">
        <v>50</v>
      </c>
      <c r="Q12" s="4">
        <v>107000</v>
      </c>
      <c r="R12" s="5"/>
    </row>
    <row r="13" spans="2:35" ht="15" customHeight="1">
      <c r="B13" s="539">
        <v>4</v>
      </c>
      <c r="C13" s="540"/>
      <c r="D13" s="540"/>
      <c r="E13" s="540"/>
      <c r="F13" s="540"/>
      <c r="G13" s="540"/>
      <c r="H13" s="540"/>
      <c r="I13" s="540"/>
      <c r="J13" s="540"/>
      <c r="K13" s="541"/>
      <c r="L13" s="1">
        <v>110000</v>
      </c>
      <c r="M13" s="2"/>
      <c r="N13" s="4">
        <v>107000</v>
      </c>
      <c r="P13" s="16" t="s">
        <v>50</v>
      </c>
      <c r="Q13" s="4">
        <v>114000</v>
      </c>
      <c r="R13" s="5"/>
    </row>
    <row r="14" spans="2:35" ht="15" customHeight="1">
      <c r="B14" s="539">
        <v>5</v>
      </c>
      <c r="C14" s="540"/>
      <c r="D14" s="540"/>
      <c r="E14" s="540"/>
      <c r="F14" s="540"/>
      <c r="G14" s="540"/>
      <c r="H14" s="540"/>
      <c r="I14" s="540"/>
      <c r="J14" s="540"/>
      <c r="K14" s="541"/>
      <c r="L14" s="1">
        <v>118000</v>
      </c>
      <c r="M14" s="2"/>
      <c r="N14" s="6">
        <v>114000</v>
      </c>
      <c r="O14" s="4"/>
      <c r="P14" s="16" t="s">
        <v>50</v>
      </c>
      <c r="Q14" s="4">
        <v>122000</v>
      </c>
      <c r="R14" s="5"/>
    </row>
    <row r="15" spans="2:35" ht="15" customHeight="1">
      <c r="B15" s="545">
        <v>6</v>
      </c>
      <c r="C15" s="546"/>
      <c r="D15" s="546"/>
      <c r="E15" s="546"/>
      <c r="F15" s="546"/>
      <c r="G15" s="546"/>
      <c r="H15" s="546"/>
      <c r="I15" s="546"/>
      <c r="J15" s="546"/>
      <c r="K15" s="547"/>
      <c r="L15" s="18">
        <v>126000</v>
      </c>
      <c r="M15" s="19"/>
      <c r="N15" s="20">
        <v>122000</v>
      </c>
      <c r="O15" s="21"/>
      <c r="P15" s="22" t="s">
        <v>50</v>
      </c>
      <c r="Q15" s="21">
        <v>130000</v>
      </c>
      <c r="R15" s="23"/>
    </row>
    <row r="16" spans="2:35" ht="15" customHeight="1">
      <c r="B16" s="539">
        <v>7</v>
      </c>
      <c r="C16" s="540"/>
      <c r="D16" s="540"/>
      <c r="E16" s="540"/>
      <c r="F16" s="540"/>
      <c r="G16" s="540"/>
      <c r="H16" s="540"/>
      <c r="I16" s="540"/>
      <c r="J16" s="540"/>
      <c r="K16" s="541"/>
      <c r="L16" s="1">
        <v>134000</v>
      </c>
      <c r="M16" s="2"/>
      <c r="N16" s="6">
        <v>130000</v>
      </c>
      <c r="O16" s="4"/>
      <c r="P16" s="16" t="s">
        <v>50</v>
      </c>
      <c r="Q16" s="4">
        <v>138000</v>
      </c>
      <c r="R16" s="5"/>
    </row>
    <row r="17" spans="2:18" ht="15" customHeight="1">
      <c r="B17" s="539">
        <v>8</v>
      </c>
      <c r="C17" s="540"/>
      <c r="D17" s="540"/>
      <c r="E17" s="540"/>
      <c r="F17" s="540"/>
      <c r="G17" s="540"/>
      <c r="H17" s="540"/>
      <c r="I17" s="540"/>
      <c r="J17" s="540"/>
      <c r="K17" s="541"/>
      <c r="L17" s="1">
        <v>142000</v>
      </c>
      <c r="M17" s="2"/>
      <c r="N17" s="6">
        <v>138000</v>
      </c>
      <c r="O17" s="4"/>
      <c r="P17" s="16" t="s">
        <v>50</v>
      </c>
      <c r="Q17" s="4">
        <v>146000</v>
      </c>
      <c r="R17" s="5"/>
    </row>
    <row r="18" spans="2:18" ht="15" customHeight="1">
      <c r="B18" s="539">
        <v>9</v>
      </c>
      <c r="C18" s="540"/>
      <c r="D18" s="540"/>
      <c r="E18" s="540"/>
      <c r="F18" s="540"/>
      <c r="G18" s="540"/>
      <c r="H18" s="540"/>
      <c r="I18" s="540"/>
      <c r="J18" s="540"/>
      <c r="K18" s="541"/>
      <c r="L18" s="1">
        <v>150000</v>
      </c>
      <c r="M18" s="2"/>
      <c r="N18" s="6">
        <v>146000</v>
      </c>
      <c r="O18" s="4"/>
      <c r="P18" s="16" t="s">
        <v>50</v>
      </c>
      <c r="Q18" s="4">
        <v>155000</v>
      </c>
      <c r="R18" s="5"/>
    </row>
    <row r="19" spans="2:18" ht="15" customHeight="1">
      <c r="B19" s="542">
        <v>10</v>
      </c>
      <c r="C19" s="543"/>
      <c r="D19" s="543"/>
      <c r="E19" s="543"/>
      <c r="F19" s="543"/>
      <c r="G19" s="543"/>
      <c r="H19" s="543"/>
      <c r="I19" s="543"/>
      <c r="J19" s="543"/>
      <c r="K19" s="544"/>
      <c r="L19" s="24">
        <v>160000</v>
      </c>
      <c r="M19" s="25"/>
      <c r="N19" s="26">
        <v>155000</v>
      </c>
      <c r="O19" s="27"/>
      <c r="P19" s="28" t="s">
        <v>50</v>
      </c>
      <c r="Q19" s="27">
        <v>165000</v>
      </c>
      <c r="R19" s="29"/>
    </row>
    <row r="20" spans="2:18" ht="15" customHeight="1">
      <c r="B20" s="539">
        <v>11</v>
      </c>
      <c r="C20" s="540"/>
      <c r="D20" s="540"/>
      <c r="E20" s="540"/>
      <c r="F20" s="540"/>
      <c r="G20" s="540"/>
      <c r="H20" s="540"/>
      <c r="I20" s="540"/>
      <c r="J20" s="540"/>
      <c r="K20" s="541"/>
      <c r="L20" s="1">
        <v>170000</v>
      </c>
      <c r="M20" s="2"/>
      <c r="N20" s="6">
        <v>165000</v>
      </c>
      <c r="O20" s="4"/>
      <c r="P20" s="16" t="s">
        <v>50</v>
      </c>
      <c r="Q20" s="4">
        <v>175000</v>
      </c>
      <c r="R20" s="5"/>
    </row>
    <row r="21" spans="2:18" ht="15" customHeight="1">
      <c r="B21" s="539">
        <v>12</v>
      </c>
      <c r="C21" s="540"/>
      <c r="D21" s="540"/>
      <c r="E21" s="540"/>
      <c r="F21" s="540"/>
      <c r="G21" s="540"/>
      <c r="H21" s="540"/>
      <c r="I21" s="540"/>
      <c r="J21" s="540"/>
      <c r="K21" s="541"/>
      <c r="L21" s="1">
        <v>180000</v>
      </c>
      <c r="M21" s="2"/>
      <c r="N21" s="6">
        <v>175000</v>
      </c>
      <c r="O21" s="4"/>
      <c r="P21" s="16" t="s">
        <v>50</v>
      </c>
      <c r="Q21" s="4">
        <v>185000</v>
      </c>
      <c r="R21" s="5"/>
    </row>
    <row r="22" spans="2:18" ht="15" customHeight="1">
      <c r="B22" s="539">
        <v>13</v>
      </c>
      <c r="C22" s="540"/>
      <c r="D22" s="540"/>
      <c r="E22" s="540"/>
      <c r="F22" s="540"/>
      <c r="G22" s="540"/>
      <c r="H22" s="540"/>
      <c r="I22" s="540"/>
      <c r="J22" s="540"/>
      <c r="K22" s="541"/>
      <c r="L22" s="1">
        <v>190000</v>
      </c>
      <c r="M22" s="2"/>
      <c r="N22" s="6">
        <v>185000</v>
      </c>
      <c r="O22" s="4"/>
      <c r="P22" s="16" t="s">
        <v>50</v>
      </c>
      <c r="Q22" s="4">
        <v>195000</v>
      </c>
      <c r="R22" s="5"/>
    </row>
    <row r="23" spans="2:18" ht="15" customHeight="1">
      <c r="B23" s="539">
        <v>14</v>
      </c>
      <c r="C23" s="540"/>
      <c r="D23" s="540"/>
      <c r="E23" s="540"/>
      <c r="F23" s="540"/>
      <c r="G23" s="540"/>
      <c r="H23" s="540"/>
      <c r="I23" s="540"/>
      <c r="J23" s="540"/>
      <c r="K23" s="541"/>
      <c r="L23" s="1">
        <v>200000</v>
      </c>
      <c r="M23" s="2"/>
      <c r="N23" s="6">
        <v>195000</v>
      </c>
      <c r="O23" s="4"/>
      <c r="P23" s="16" t="s">
        <v>50</v>
      </c>
      <c r="Q23" s="4">
        <v>210000</v>
      </c>
      <c r="R23" s="5"/>
    </row>
    <row r="24" spans="2:18" ht="15" customHeight="1">
      <c r="B24" s="539">
        <v>15</v>
      </c>
      <c r="C24" s="540"/>
      <c r="D24" s="540"/>
      <c r="E24" s="540"/>
      <c r="F24" s="540"/>
      <c r="G24" s="540"/>
      <c r="H24" s="540"/>
      <c r="I24" s="540"/>
      <c r="J24" s="540"/>
      <c r="K24" s="541"/>
      <c r="L24" s="1">
        <v>220000</v>
      </c>
      <c r="M24" s="2"/>
      <c r="N24" s="6">
        <v>210000</v>
      </c>
      <c r="O24" s="4"/>
      <c r="P24" s="16" t="s">
        <v>50</v>
      </c>
      <c r="Q24" s="4">
        <v>230000</v>
      </c>
      <c r="R24" s="5"/>
    </row>
    <row r="25" spans="2:18" ht="15" customHeight="1">
      <c r="B25" s="545">
        <v>16</v>
      </c>
      <c r="C25" s="546"/>
      <c r="D25" s="546"/>
      <c r="E25" s="546"/>
      <c r="F25" s="546"/>
      <c r="G25" s="546"/>
      <c r="H25" s="546"/>
      <c r="I25" s="546"/>
      <c r="J25" s="546"/>
      <c r="K25" s="547"/>
      <c r="L25" s="18">
        <v>240000</v>
      </c>
      <c r="M25" s="19"/>
      <c r="N25" s="20">
        <v>230000</v>
      </c>
      <c r="O25" s="21"/>
      <c r="P25" s="22" t="s">
        <v>50</v>
      </c>
      <c r="Q25" s="21">
        <v>250000</v>
      </c>
      <c r="R25" s="23"/>
    </row>
    <row r="26" spans="2:18" ht="15" customHeight="1">
      <c r="B26" s="539">
        <v>17</v>
      </c>
      <c r="C26" s="540"/>
      <c r="D26" s="540"/>
      <c r="E26" s="540"/>
      <c r="F26" s="540"/>
      <c r="G26" s="540"/>
      <c r="H26" s="540"/>
      <c r="I26" s="540"/>
      <c r="J26" s="540"/>
      <c r="K26" s="541"/>
      <c r="L26" s="1">
        <v>260000</v>
      </c>
      <c r="M26" s="2"/>
      <c r="N26" s="6">
        <v>250000</v>
      </c>
      <c r="O26" s="4"/>
      <c r="P26" s="16" t="s">
        <v>50</v>
      </c>
      <c r="Q26" s="4">
        <v>270000</v>
      </c>
      <c r="R26" s="5"/>
    </row>
    <row r="27" spans="2:18" ht="15" customHeight="1">
      <c r="B27" s="539">
        <v>18</v>
      </c>
      <c r="C27" s="540"/>
      <c r="D27" s="540"/>
      <c r="E27" s="540"/>
      <c r="F27" s="540"/>
      <c r="G27" s="540"/>
      <c r="H27" s="540"/>
      <c r="I27" s="540"/>
      <c r="J27" s="540"/>
      <c r="K27" s="541"/>
      <c r="L27" s="1">
        <v>280000</v>
      </c>
      <c r="M27" s="2"/>
      <c r="N27" s="6">
        <v>270000</v>
      </c>
      <c r="O27" s="4"/>
      <c r="P27" s="16" t="s">
        <v>50</v>
      </c>
      <c r="Q27" s="4">
        <v>290000</v>
      </c>
      <c r="R27" s="5"/>
    </row>
    <row r="28" spans="2:18" ht="15" customHeight="1">
      <c r="B28" s="539">
        <v>19</v>
      </c>
      <c r="C28" s="540"/>
      <c r="D28" s="540"/>
      <c r="E28" s="540"/>
      <c r="F28" s="540"/>
      <c r="G28" s="540"/>
      <c r="H28" s="540"/>
      <c r="I28" s="540"/>
      <c r="J28" s="540"/>
      <c r="K28" s="541"/>
      <c r="L28" s="1">
        <v>300000</v>
      </c>
      <c r="M28" s="2"/>
      <c r="N28" s="6">
        <v>290000</v>
      </c>
      <c r="O28" s="4"/>
      <c r="P28" s="16" t="s">
        <v>50</v>
      </c>
      <c r="Q28" s="4">
        <v>310000</v>
      </c>
      <c r="R28" s="5"/>
    </row>
    <row r="29" spans="2:18" ht="15" customHeight="1">
      <c r="B29" s="542">
        <v>20</v>
      </c>
      <c r="C29" s="543"/>
      <c r="D29" s="543"/>
      <c r="E29" s="543"/>
      <c r="F29" s="543"/>
      <c r="G29" s="543"/>
      <c r="H29" s="543"/>
      <c r="I29" s="543"/>
      <c r="J29" s="543"/>
      <c r="K29" s="544"/>
      <c r="L29" s="24">
        <v>320000</v>
      </c>
      <c r="M29" s="25"/>
      <c r="N29" s="26">
        <v>310000</v>
      </c>
      <c r="O29" s="27"/>
      <c r="P29" s="28" t="s">
        <v>50</v>
      </c>
      <c r="Q29" s="27">
        <v>330000</v>
      </c>
      <c r="R29" s="29"/>
    </row>
    <row r="30" spans="2:18" ht="15" customHeight="1">
      <c r="B30" s="539">
        <v>21</v>
      </c>
      <c r="C30" s="540"/>
      <c r="D30" s="540"/>
      <c r="E30" s="540"/>
      <c r="F30" s="540"/>
      <c r="G30" s="540"/>
      <c r="H30" s="540"/>
      <c r="I30" s="540"/>
      <c r="J30" s="540"/>
      <c r="K30" s="541"/>
      <c r="L30" s="1">
        <v>340000</v>
      </c>
      <c r="M30" s="2"/>
      <c r="N30" s="6">
        <v>330000</v>
      </c>
      <c r="O30" s="4"/>
      <c r="P30" s="16" t="s">
        <v>50</v>
      </c>
      <c r="Q30" s="4">
        <v>350000</v>
      </c>
      <c r="R30" s="5"/>
    </row>
    <row r="31" spans="2:18" ht="15" customHeight="1">
      <c r="B31" s="539">
        <v>22</v>
      </c>
      <c r="C31" s="540"/>
      <c r="D31" s="540"/>
      <c r="E31" s="540"/>
      <c r="F31" s="540"/>
      <c r="G31" s="540"/>
      <c r="H31" s="540"/>
      <c r="I31" s="540"/>
      <c r="J31" s="540"/>
      <c r="K31" s="541"/>
      <c r="L31" s="1">
        <v>360000</v>
      </c>
      <c r="M31" s="2"/>
      <c r="N31" s="6">
        <v>350000</v>
      </c>
      <c r="O31" s="4"/>
      <c r="P31" s="16" t="s">
        <v>50</v>
      </c>
      <c r="Q31" s="4">
        <v>370000</v>
      </c>
      <c r="R31" s="5"/>
    </row>
    <row r="32" spans="2:18" ht="15" customHeight="1">
      <c r="B32" s="539">
        <v>23</v>
      </c>
      <c r="C32" s="540"/>
      <c r="D32" s="540"/>
      <c r="E32" s="540"/>
      <c r="F32" s="540"/>
      <c r="G32" s="540"/>
      <c r="H32" s="540"/>
      <c r="I32" s="540"/>
      <c r="J32" s="540"/>
      <c r="K32" s="541"/>
      <c r="L32" s="1">
        <v>380000</v>
      </c>
      <c r="M32" s="2"/>
      <c r="N32" s="6">
        <v>370000</v>
      </c>
      <c r="O32" s="4"/>
      <c r="P32" s="16" t="s">
        <v>50</v>
      </c>
      <c r="Q32" s="4">
        <v>395000</v>
      </c>
      <c r="R32" s="5"/>
    </row>
    <row r="33" spans="2:18" ht="15" customHeight="1">
      <c r="B33" s="539">
        <v>24</v>
      </c>
      <c r="C33" s="540"/>
      <c r="D33" s="540"/>
      <c r="E33" s="540"/>
      <c r="F33" s="540"/>
      <c r="G33" s="540"/>
      <c r="H33" s="540"/>
      <c r="I33" s="540"/>
      <c r="J33" s="540"/>
      <c r="K33" s="541"/>
      <c r="L33" s="1">
        <v>410000</v>
      </c>
      <c r="M33" s="2"/>
      <c r="N33" s="6">
        <v>395000</v>
      </c>
      <c r="O33" s="4"/>
      <c r="P33" s="16" t="s">
        <v>50</v>
      </c>
      <c r="Q33" s="4">
        <v>425000</v>
      </c>
      <c r="R33" s="5"/>
    </row>
    <row r="34" spans="2:18" ht="15" customHeight="1">
      <c r="B34" s="539">
        <v>25</v>
      </c>
      <c r="C34" s="540"/>
      <c r="D34" s="540"/>
      <c r="E34" s="540"/>
      <c r="F34" s="540"/>
      <c r="G34" s="540"/>
      <c r="H34" s="540"/>
      <c r="I34" s="540"/>
      <c r="J34" s="540"/>
      <c r="K34" s="541"/>
      <c r="L34" s="1">
        <v>440000</v>
      </c>
      <c r="M34" s="2"/>
      <c r="N34" s="6">
        <v>425000</v>
      </c>
      <c r="O34" s="4"/>
      <c r="P34" s="16" t="s">
        <v>50</v>
      </c>
      <c r="Q34" s="4">
        <v>455000</v>
      </c>
      <c r="R34" s="5"/>
    </row>
    <row r="35" spans="2:18" ht="15" customHeight="1">
      <c r="B35" s="545">
        <v>26</v>
      </c>
      <c r="C35" s="546"/>
      <c r="D35" s="546"/>
      <c r="E35" s="546"/>
      <c r="F35" s="546"/>
      <c r="G35" s="546"/>
      <c r="H35" s="546"/>
      <c r="I35" s="546"/>
      <c r="J35" s="546"/>
      <c r="K35" s="547"/>
      <c r="L35" s="18">
        <v>470000</v>
      </c>
      <c r="M35" s="19"/>
      <c r="N35" s="20">
        <v>455000</v>
      </c>
      <c r="O35" s="21"/>
      <c r="P35" s="22" t="s">
        <v>50</v>
      </c>
      <c r="Q35" s="21">
        <v>485000</v>
      </c>
      <c r="R35" s="23"/>
    </row>
    <row r="36" spans="2:18" ht="15" customHeight="1">
      <c r="B36" s="539">
        <v>27</v>
      </c>
      <c r="C36" s="540"/>
      <c r="D36" s="540"/>
      <c r="E36" s="540"/>
      <c r="F36" s="540"/>
      <c r="G36" s="540"/>
      <c r="H36" s="540"/>
      <c r="I36" s="540"/>
      <c r="J36" s="540"/>
      <c r="K36" s="541"/>
      <c r="L36" s="1">
        <v>500000</v>
      </c>
      <c r="M36" s="2"/>
      <c r="N36" s="6">
        <v>485000</v>
      </c>
      <c r="O36" s="4"/>
      <c r="P36" s="16" t="s">
        <v>50</v>
      </c>
      <c r="Q36" s="4">
        <v>515000</v>
      </c>
      <c r="R36" s="5"/>
    </row>
    <row r="37" spans="2:18" ht="15" customHeight="1">
      <c r="B37" s="539">
        <v>28</v>
      </c>
      <c r="C37" s="540"/>
      <c r="D37" s="540"/>
      <c r="E37" s="540"/>
      <c r="F37" s="540"/>
      <c r="G37" s="540"/>
      <c r="H37" s="540"/>
      <c r="I37" s="540"/>
      <c r="J37" s="540"/>
      <c r="K37" s="541"/>
      <c r="L37" s="1">
        <v>530000</v>
      </c>
      <c r="M37" s="2"/>
      <c r="N37" s="6">
        <v>515000</v>
      </c>
      <c r="O37" s="4"/>
      <c r="P37" s="16" t="s">
        <v>50</v>
      </c>
      <c r="Q37" s="4">
        <v>545000</v>
      </c>
      <c r="R37" s="5"/>
    </row>
    <row r="38" spans="2:18" ht="15" customHeight="1">
      <c r="B38" s="539">
        <v>29</v>
      </c>
      <c r="C38" s="540"/>
      <c r="D38" s="540"/>
      <c r="E38" s="540"/>
      <c r="F38" s="540"/>
      <c r="G38" s="540"/>
      <c r="H38" s="540"/>
      <c r="I38" s="540"/>
      <c r="J38" s="540"/>
      <c r="K38" s="541"/>
      <c r="L38" s="1">
        <v>560000</v>
      </c>
      <c r="M38" s="2"/>
      <c r="N38" s="6">
        <v>545000</v>
      </c>
      <c r="O38" s="4"/>
      <c r="P38" s="16" t="s">
        <v>50</v>
      </c>
      <c r="Q38" s="4">
        <v>575000</v>
      </c>
      <c r="R38" s="5"/>
    </row>
    <row r="39" spans="2:18" ht="15" customHeight="1">
      <c r="B39" s="542">
        <v>30</v>
      </c>
      <c r="C39" s="543"/>
      <c r="D39" s="543"/>
      <c r="E39" s="543"/>
      <c r="F39" s="543"/>
      <c r="G39" s="543"/>
      <c r="H39" s="543"/>
      <c r="I39" s="543"/>
      <c r="J39" s="543"/>
      <c r="K39" s="544"/>
      <c r="L39" s="24">
        <v>590000</v>
      </c>
      <c r="M39" s="25"/>
      <c r="N39" s="26">
        <v>575000</v>
      </c>
      <c r="O39" s="27"/>
      <c r="P39" s="28" t="s">
        <v>50</v>
      </c>
      <c r="Q39" s="27">
        <v>605000</v>
      </c>
      <c r="R39" s="29"/>
    </row>
    <row r="40" spans="2:18" ht="15" customHeight="1">
      <c r="B40" s="539">
        <v>31</v>
      </c>
      <c r="C40" s="540"/>
      <c r="D40" s="540"/>
      <c r="E40" s="540"/>
      <c r="F40" s="540"/>
      <c r="G40" s="540"/>
      <c r="H40" s="540"/>
      <c r="I40" s="540"/>
      <c r="J40" s="540"/>
      <c r="K40" s="541"/>
      <c r="L40" s="1">
        <v>620000</v>
      </c>
      <c r="M40" s="2"/>
      <c r="N40" s="6">
        <v>605000</v>
      </c>
      <c r="O40" s="4"/>
      <c r="P40" s="16" t="s">
        <v>50</v>
      </c>
      <c r="Q40" s="4">
        <v>635000</v>
      </c>
      <c r="R40" s="5"/>
    </row>
    <row r="41" spans="2:18" ht="15" customHeight="1" thickBot="1">
      <c r="B41" s="536">
        <v>32</v>
      </c>
      <c r="C41" s="537"/>
      <c r="D41" s="537"/>
      <c r="E41" s="537"/>
      <c r="F41" s="537"/>
      <c r="G41" s="537"/>
      <c r="H41" s="537"/>
      <c r="I41" s="537"/>
      <c r="J41" s="537"/>
      <c r="K41" s="538"/>
      <c r="L41" s="7">
        <v>650000</v>
      </c>
      <c r="M41" s="8"/>
      <c r="N41" s="9">
        <v>635000</v>
      </c>
      <c r="O41" s="10"/>
      <c r="P41" s="15" t="s">
        <v>50</v>
      </c>
      <c r="Q41" s="10"/>
      <c r="R41" s="11"/>
    </row>
  </sheetData>
  <mergeCells count="45">
    <mergeCell ref="B1:R2"/>
    <mergeCell ref="N3:R8"/>
    <mergeCell ref="L5:M8"/>
    <mergeCell ref="B6:K6"/>
    <mergeCell ref="B3:M4"/>
    <mergeCell ref="B5:K5"/>
    <mergeCell ref="B7:K8"/>
    <mergeCell ref="B31:K31"/>
    <mergeCell ref="B30:K30"/>
    <mergeCell ref="B17:K17"/>
    <mergeCell ref="B18:K18"/>
    <mergeCell ref="B29:K29"/>
    <mergeCell ref="B28:K28"/>
    <mergeCell ref="B27:K27"/>
    <mergeCell ref="B24:K24"/>
    <mergeCell ref="B23:K23"/>
    <mergeCell ref="B22:K22"/>
    <mergeCell ref="B21:K21"/>
    <mergeCell ref="B20:K20"/>
    <mergeCell ref="B19:K19"/>
    <mergeCell ref="B35:K35"/>
    <mergeCell ref="B40:K40"/>
    <mergeCell ref="B34:K34"/>
    <mergeCell ref="B33:K33"/>
    <mergeCell ref="B32:K32"/>
    <mergeCell ref="B41:K41"/>
    <mergeCell ref="B39:K39"/>
    <mergeCell ref="B38:K38"/>
    <mergeCell ref="B37:K37"/>
    <mergeCell ref="B36:K36"/>
    <mergeCell ref="V6:AD6"/>
    <mergeCell ref="B26:K26"/>
    <mergeCell ref="B25:K25"/>
    <mergeCell ref="B13:K13"/>
    <mergeCell ref="G9:K9"/>
    <mergeCell ref="B12:K12"/>
    <mergeCell ref="B11:K11"/>
    <mergeCell ref="B10:K10"/>
    <mergeCell ref="B14:K14"/>
    <mergeCell ref="B16:K16"/>
    <mergeCell ref="B15:K15"/>
    <mergeCell ref="L9:M9"/>
    <mergeCell ref="N9:O9"/>
    <mergeCell ref="Q9:R9"/>
    <mergeCell ref="B9:F9"/>
  </mergeCells>
  <phoneticPr fontId="3"/>
  <pageMargins left="0.98425196850393704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様式(表面)</vt:lpstr>
      <vt:lpstr>入力例</vt:lpstr>
      <vt:lpstr>標準報酬等級表-短期</vt:lpstr>
      <vt:lpstr>標準報酬等級表-厚年・退職等</vt:lpstr>
      <vt:lpstr>入力例!Print_Area</vt:lpstr>
      <vt:lpstr>'様式(表面)'!Print_Area</vt:lpstr>
    </vt:vector>
  </TitlesOfParts>
  <Manager/>
  <Company>共済組合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1277</dc:creator>
  <cp:keywords/>
  <dc:description/>
  <cp:lastModifiedBy>User</cp:lastModifiedBy>
  <cp:revision/>
  <cp:lastPrinted>2023-06-16T06:14:58Z</cp:lastPrinted>
  <dcterms:created xsi:type="dcterms:W3CDTF">2014-08-12T04:15:32Z</dcterms:created>
  <dcterms:modified xsi:type="dcterms:W3CDTF">2023-06-16T06:15:04Z</dcterms:modified>
  <cp:category/>
  <cp:contentStatus/>
</cp:coreProperties>
</file>